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520" windowHeight="11640" tabRatio="837"/>
  </bookViews>
  <sheets>
    <sheet name="I. Фін план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план'!$30:$32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план'!$A$1:$G$116,'I. Фін план'!#REF!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C88" i="20" l="1"/>
  <c r="G41" i="20"/>
  <c r="F41" i="20"/>
  <c r="E41" i="20"/>
  <c r="D41" i="20"/>
  <c r="C46" i="20"/>
  <c r="C89" i="20"/>
  <c r="C48" i="20"/>
  <c r="E84" i="20"/>
  <c r="C90" i="20"/>
  <c r="C86" i="20"/>
  <c r="F70" i="20"/>
  <c r="F68" i="20" s="1"/>
  <c r="G70" i="20"/>
  <c r="G60" i="20"/>
  <c r="D60" i="20"/>
  <c r="E60" i="20"/>
  <c r="E79" i="20" s="1"/>
  <c r="F60" i="20"/>
  <c r="C58" i="20"/>
  <c r="C59" i="20"/>
  <c r="C67" i="20"/>
  <c r="C53" i="20"/>
  <c r="C54" i="20"/>
  <c r="C77" i="20" s="1"/>
  <c r="C55" i="20"/>
  <c r="C56" i="20"/>
  <c r="C57" i="20"/>
  <c r="C71" i="20"/>
  <c r="C70" i="20" s="1"/>
  <c r="G36" i="20"/>
  <c r="G38" i="20"/>
  <c r="G82" i="20"/>
  <c r="G84" i="20"/>
  <c r="F36" i="20"/>
  <c r="F38" i="20"/>
  <c r="F82" i="20"/>
  <c r="F84" i="20"/>
  <c r="D36" i="20"/>
  <c r="D38" i="20"/>
  <c r="D82" i="20"/>
  <c r="E36" i="20"/>
  <c r="E38" i="20"/>
  <c r="E82" i="20"/>
  <c r="D84" i="20"/>
  <c r="C83" i="20"/>
  <c r="D76" i="20"/>
  <c r="D77" i="20"/>
  <c r="D75" i="20"/>
  <c r="F76" i="20"/>
  <c r="F77" i="20"/>
  <c r="F75" i="20"/>
  <c r="E75" i="20"/>
  <c r="E76" i="20"/>
  <c r="E77" i="20"/>
  <c r="G75" i="20"/>
  <c r="G76" i="20"/>
  <c r="G77" i="20"/>
  <c r="C37" i="20"/>
  <c r="C39" i="20"/>
  <c r="C40" i="20"/>
  <c r="C61" i="20"/>
  <c r="C62" i="20"/>
  <c r="C63" i="20"/>
  <c r="C64" i="20"/>
  <c r="C42" i="20"/>
  <c r="C43" i="20"/>
  <c r="C44" i="20"/>
  <c r="C45" i="20"/>
  <c r="C47" i="20"/>
  <c r="C78" i="20"/>
  <c r="C101" i="20"/>
  <c r="F92" i="20"/>
  <c r="C99" i="20"/>
  <c r="C100" i="20"/>
  <c r="C98" i="20"/>
  <c r="E97" i="20"/>
  <c r="F97" i="20"/>
  <c r="G97" i="20"/>
  <c r="D97" i="20"/>
  <c r="C94" i="20"/>
  <c r="C95" i="20"/>
  <c r="C96" i="20"/>
  <c r="C93" i="20"/>
  <c r="E92" i="20"/>
  <c r="G92" i="20"/>
  <c r="D92" i="20"/>
  <c r="C92" i="20" l="1"/>
  <c r="C38" i="20"/>
  <c r="C84" i="20"/>
  <c r="E50" i="20"/>
  <c r="E102" i="20" s="1"/>
  <c r="C60" i="20"/>
  <c r="D73" i="20"/>
  <c r="E80" i="20"/>
  <c r="E73" i="20"/>
  <c r="E103" i="20" s="1"/>
  <c r="E104" i="20" s="1"/>
  <c r="D79" i="20"/>
  <c r="C41" i="20"/>
  <c r="G50" i="20"/>
  <c r="F73" i="20"/>
  <c r="C68" i="20"/>
  <c r="F79" i="20"/>
  <c r="G79" i="20"/>
  <c r="G73" i="20"/>
  <c r="C82" i="20"/>
  <c r="F50" i="20"/>
  <c r="C76" i="20"/>
  <c r="C36" i="20"/>
  <c r="D50" i="20"/>
  <c r="C97" i="20"/>
  <c r="C75" i="20"/>
  <c r="F80" i="20" l="1"/>
  <c r="D80" i="20"/>
  <c r="G103" i="20"/>
  <c r="G80" i="20"/>
  <c r="D103" i="20"/>
  <c r="C50" i="20"/>
  <c r="G102" i="20"/>
  <c r="D102" i="20"/>
  <c r="F103" i="20"/>
  <c r="F102" i="20"/>
  <c r="C73" i="20"/>
  <c r="C79" i="20"/>
  <c r="C72" i="20" l="1"/>
  <c r="C80" i="20"/>
  <c r="G104" i="20"/>
  <c r="C102" i="20"/>
  <c r="C103" i="20"/>
  <c r="F104" i="20"/>
  <c r="D104" i="20"/>
  <c r="C104" i="20" l="1"/>
</calcChain>
</file>

<file path=xl/sharedStrings.xml><?xml version="1.0" encoding="utf-8"?>
<sst xmlns="http://schemas.openxmlformats.org/spreadsheetml/2006/main" count="132" uniqueCount="127">
  <si>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</si>
  <si>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</si>
  <si>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</si>
  <si>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</si>
  <si>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</si>
  <si>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</si>
  <si>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</si>
  <si>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</si>
  <si>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</si>
  <si>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</si>
  <si>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</si>
  <si>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</si>
  <si>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</si>
  <si>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</si>
  <si>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</si>
  <si>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</si>
  <si>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</si>
  <si>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модернізація, модифікація (добудова, дообладнання, реконструкція) основних засобів</t>
  </si>
  <si>
    <t xml:space="preserve">ІV 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</si>
  <si>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</si>
  <si>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</si>
  <si>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</si>
  <si>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</si>
  <si>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</si>
  <si>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</si>
  <si>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</si>
  <si>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</si>
  <si>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</si>
  <si>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</si>
  <si>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</si>
  <si>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</si>
  <si>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</si>
  <si>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капітальний ремонт</t>
  </si>
  <si>
    <t>Інші витрати (розшифрувати)</t>
  </si>
  <si>
    <t>Керівник</t>
  </si>
  <si>
    <t>Х</t>
  </si>
  <si>
    <t>Одиниця виміру, грн.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</si>
  <si>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</si>
  <si>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</si>
  <si>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</si>
  <si>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</si>
  <si>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</si>
  <si>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</si>
  <si>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</si>
  <si>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</si>
  <si>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</si>
  <si>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</si>
  <si>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</si>
  <si>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>Нерозподілені доходи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</si>
  <si>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</si>
  <si>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</si>
  <si>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</si>
  <si>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</si>
  <si>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</si>
  <si>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</si>
  <si>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</si>
  <si>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</si>
  <si>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</si>
  <si>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</si>
  <si>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</si>
  <si>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</si>
  <si>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</si>
  <si>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</si>
  <si>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</si>
  <si>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</si>
  <si>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</si>
  <si>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</si>
  <si>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</si>
  <si>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</si>
  <si>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</si>
  <si>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</si>
  <si>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</si>
  <si>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</si>
  <si>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</si>
  <si>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</si>
  <si>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</si>
  <si>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</si>
  <si>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Разом (сума рядків 200 - 320)</t>
  </si>
  <si>
    <t>Інші доходи від операційної діяльності, в т.ч.:</t>
  </si>
  <si>
    <t>Матеріальні затрати</t>
  </si>
  <si>
    <t>Витрати на оплату праці</t>
  </si>
  <si>
    <t>Витрати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</si>
  <si>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</si>
  <si>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</si>
  <si>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</si>
  <si>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</si>
  <si>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</si>
  <si>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</si>
  <si>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комунальна</t>
  </si>
  <si>
    <t>Міністерство охорони здоров'я</t>
  </si>
  <si>
    <t>Охорона здоров'я</t>
  </si>
  <si>
    <t>Інші операційні витрати (розшифрувати*)Податки</t>
  </si>
  <si>
    <t>х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</si>
  <si>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</si>
  <si>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</si>
  <si>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</si>
  <si>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</si>
  <si>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від платних послуг</t>
  </si>
  <si>
    <t>дохід від операційної оренди активів</t>
  </si>
  <si>
    <t xml:space="preserve">Комунальне некомерційне підприємство "Рахівська районна лікарня "  Рахівської міської ради </t>
  </si>
  <si>
    <t>Закарпатська область м.Рахів</t>
  </si>
  <si>
    <t>86.22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</si>
  <si>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</si>
  <si>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</si>
  <si>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</si>
  <si>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</si>
  <si>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</si>
  <si>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</si>
  <si>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t>на фінансування місцевих програм</t>
  </si>
  <si>
    <t>Благодійні внески</t>
  </si>
  <si>
    <t>Компенсація за комунальні платежі від орендарів</t>
  </si>
  <si>
    <t>Повернення коштів до бюджету за відшкодування, за минулий рік, комунальних витрат орендарями</t>
  </si>
  <si>
    <t>грн.</t>
  </si>
  <si>
    <r>
      <t>ЗМІНЕНИЙ  ФІНАНСОВИЙ  ПЛАН ПІДПРИЄМСТВА НА</t>
    </r>
    <r>
      <rPr>
        <b/>
        <u/>
        <sz val="16"/>
        <rFont val="Times New Roman"/>
        <family val="1"/>
        <charset val="204"/>
      </rPr>
      <t xml:space="preserve"> 2025</t>
    </r>
    <r>
      <rPr>
        <b/>
        <sz val="16"/>
        <rFont val="Times New Roman"/>
        <family val="1"/>
        <charset val="204"/>
      </rPr>
      <t xml:space="preserve"> рік</t>
    </r>
  </si>
  <si>
    <t>Змінений фінансовий план на 2025  рік  (усього)</t>
  </si>
  <si>
    <t>Інші доходи (відшкодування виплат)</t>
  </si>
  <si>
    <t>Разом (сума рядків 100,110,130, )</t>
  </si>
  <si>
    <t xml:space="preserve"> Відшкодування  з місцевого бюджету на оплату  комунальних послуг та енергоносіїв за ВПО </t>
  </si>
  <si>
    <t>Податки в бюджет (ПДВ)</t>
  </si>
  <si>
    <t>Директор - Володимир СИМУЛИК</t>
  </si>
  <si>
    <t>Євген МОЛНАР</t>
  </si>
  <si>
    <t>Додаток</t>
  </si>
  <si>
    <t>В.п. міського голови</t>
  </si>
  <si>
    <t>секратар ради та виконкому</t>
  </si>
  <si>
    <t>до рішення міської ради</t>
  </si>
  <si>
    <t>80-ї сесії 8-го скликання</t>
  </si>
  <si>
    <t>від 24.12.2025 р. №1238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</si>
</sst>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_);_(@_)"/>
    <numFmt numFmtId="178" formatCode="_(* #,##0.00_);_(* \(#,##0.00\);_(* &quot;-&quot;_);_(@_)"/>
    <numFmt numFmtId="179" formatCode="_-* #,##0.0\ _г_р_н_._-;\-* #,##0.0\ _г_р_н_._-;_-* &quot;-&quot;?\ _г_р_н_._-;_-@_-"/>
    <numFmt numFmtId="180" formatCode="_-* #,##0.00\ _г_р_н_._-;\-* #,##0.00\ _г_р_н_._-;_-* &quot;-&quot;?\ _г_р_н_._-;_-@_-"/>
    <numFmt numFmtId="181" formatCode="_(* #,##0.000_);_(* \(#,##0.000\);_(* &quot;-&quot;_);_(@_)"/>
  </numFmts>
  <fonts count="7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6" fillId="2" borderId="0" applyNumberFormat="0" applyBorder="0" applyAlignment="0" applyProtection="0"/>
    <xf numFmtId="0" fontId="1" fillId="2" borderId="0" applyNumberFormat="0" applyBorder="0" applyAlignment="0" applyProtection="0"/>
    <xf numFmtId="0" fontId="26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7" fillId="12" borderId="0" applyNumberFormat="0" applyBorder="0" applyAlignment="0" applyProtection="0"/>
    <xf numFmtId="0" fontId="9" fillId="12" borderId="0" applyNumberFormat="0" applyBorder="0" applyAlignment="0" applyProtection="0"/>
    <xf numFmtId="0" fontId="27" fillId="9" borderId="0" applyNumberFormat="0" applyBorder="0" applyAlignment="0" applyProtection="0"/>
    <xf numFmtId="0" fontId="9" fillId="9" borderId="0" applyNumberFormat="0" applyBorder="0" applyAlignment="0" applyProtection="0"/>
    <xf numFmtId="0" fontId="27" fillId="10" borderId="0" applyNumberFormat="0" applyBorder="0" applyAlignment="0" applyProtection="0"/>
    <xf numFmtId="0" fontId="9" fillId="10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0" fillId="3" borderId="0" applyNumberFormat="0" applyBorder="0" applyAlignment="0" applyProtection="0"/>
    <xf numFmtId="0" fontId="12" fillId="20" borderId="1" applyNumberFormat="0" applyAlignment="0" applyProtection="0"/>
    <xf numFmtId="0" fontId="17" fillId="21" borderId="2" applyNumberFormat="0" applyAlignment="0" applyProtection="0"/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164" fontId="7" fillId="0" borderId="0" applyFont="0" applyFill="0" applyBorder="0" applyAlignment="0" applyProtection="0"/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0" fontId="21" fillId="0" borderId="0" applyNumberFormat="0" applyFill="0" applyBorder="0" applyAlignment="0" applyProtection="0"/>
    <xf numFmtId="171" fontId="29" fillId="0" borderId="0" applyAlignment="0">
      <alignment wrapText="1"/>
    </xf>
    <xf numFmtId="0" fontId="24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0" fillId="7" borderId="1" applyNumberFormat="0" applyAlignment="0" applyProtection="0"/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31" fillId="22" borderId="7">
      <alignment horizontal="left" vertical="center"/>
      <protection locked="0"/>
    </xf>
    <xf numFmtId="49" fontId="31" fillId="22" borderId="7">
      <alignment horizontal="left" vertical="center"/>
    </xf>
    <xf numFmtId="4" fontId="31" fillId="22" borderId="7">
      <alignment horizontal="right" vertical="center"/>
      <protection locked="0"/>
    </xf>
    <xf numFmtId="4" fontId="31" fillId="22" borderId="7">
      <alignment horizontal="right" vertical="center"/>
    </xf>
    <xf numFmtId="4" fontId="32" fillId="22" borderId="7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</xf>
    <xf numFmtId="49" fontId="28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</xf>
    <xf numFmtId="4" fontId="28" fillId="22" borderId="3">
      <alignment horizontal="right" vertical="center"/>
    </xf>
    <xf numFmtId="4" fontId="32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" fontId="40" fillId="0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9" fontId="39" fillId="0" borderId="3">
      <alignment horizontal="left" vertical="center"/>
      <protection locked="0"/>
    </xf>
    <xf numFmtId="49" fontId="40" fillId="0" borderId="3">
      <alignment horizontal="left" vertical="center"/>
      <protection locked="0"/>
    </xf>
    <xf numFmtId="4" fontId="39" fillId="0" borderId="3">
      <alignment horizontal="right" vertical="center"/>
      <protection locked="0"/>
    </xf>
    <xf numFmtId="0" fontId="22" fillId="0" borderId="8" applyNumberFormat="0" applyFill="0" applyAlignment="0" applyProtection="0"/>
    <xf numFmtId="0" fontId="19" fillId="23" borderId="0" applyNumberFormat="0" applyBorder="0" applyAlignment="0" applyProtection="0"/>
    <xf numFmtId="0" fontId="7" fillId="0" borderId="0"/>
    <xf numFmtId="0" fontId="7" fillId="0" borderId="0"/>
    <xf numFmtId="0" fontId="2" fillId="24" borderId="9" applyNumberFormat="0" applyFont="0" applyAlignment="0" applyProtection="0"/>
    <xf numFmtId="4" fontId="43" fillId="25" borderId="3">
      <alignment horizontal="right" vertical="center"/>
      <protection locked="0"/>
    </xf>
    <xf numFmtId="4" fontId="43" fillId="26" borderId="3">
      <alignment horizontal="right" vertical="center"/>
      <protection locked="0"/>
    </xf>
    <xf numFmtId="4" fontId="43" fillId="27" borderId="3">
      <alignment horizontal="right" vertical="center"/>
      <protection locked="0"/>
    </xf>
    <xf numFmtId="0" fontId="11" fillId="20" borderId="10" applyNumberFormat="0" applyAlignment="0" applyProtection="0"/>
    <xf numFmtId="49" fontId="28" fillId="0" borderId="3">
      <alignment horizontal="left" vertical="center" wrapText="1"/>
      <protection locked="0"/>
    </xf>
    <xf numFmtId="49" fontId="28" fillId="0" borderId="3">
      <alignment horizontal="left" vertical="center" wrapText="1"/>
      <protection locked="0"/>
    </xf>
    <xf numFmtId="0" fontId="18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7" borderId="0" applyNumberFormat="0" applyBorder="0" applyAlignment="0" applyProtection="0"/>
    <xf numFmtId="0" fontId="27" fillId="18" borderId="0" applyNumberFormat="0" applyBorder="0" applyAlignment="0" applyProtection="0"/>
    <xf numFmtId="0" fontId="9" fillId="18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9" borderId="0" applyNumberFormat="0" applyBorder="0" applyAlignment="0" applyProtection="0"/>
    <xf numFmtId="0" fontId="9" fillId="19" borderId="0" applyNumberFormat="0" applyBorder="0" applyAlignment="0" applyProtection="0"/>
    <xf numFmtId="0" fontId="44" fillId="7" borderId="1" applyNumberFormat="0" applyAlignment="0" applyProtection="0"/>
    <xf numFmtId="0" fontId="10" fillId="7" borderId="1" applyNumberFormat="0" applyAlignment="0" applyProtection="0"/>
    <xf numFmtId="0" fontId="45" fillId="20" borderId="10" applyNumberFormat="0" applyAlignment="0" applyProtection="0"/>
    <xf numFmtId="0" fontId="11" fillId="20" borderId="10" applyNumberFormat="0" applyAlignment="0" applyProtection="0"/>
    <xf numFmtId="0" fontId="46" fillId="20" borderId="1" applyNumberFormat="0" applyAlignment="0" applyProtection="0"/>
    <xf numFmtId="0" fontId="12" fillId="20" borderId="1" applyNumberFormat="0" applyAlignment="0" applyProtection="0"/>
    <xf numFmtId="172" fontId="7" fillId="0" borderId="0" applyFont="0" applyFill="0" applyBorder="0" applyAlignment="0" applyProtection="0"/>
    <xf numFmtId="0" fontId="47" fillId="0" borderId="4" applyNumberFormat="0" applyFill="0" applyAlignment="0" applyProtection="0"/>
    <xf numFmtId="0" fontId="13" fillId="0" borderId="4" applyNumberFormat="0" applyFill="0" applyAlignment="0" applyProtection="0"/>
    <xf numFmtId="0" fontId="48" fillId="0" borderId="5" applyNumberFormat="0" applyFill="0" applyAlignment="0" applyProtection="0"/>
    <xf numFmtId="0" fontId="14" fillId="0" borderId="5" applyNumberFormat="0" applyFill="0" applyAlignment="0" applyProtection="0"/>
    <xf numFmtId="0" fontId="49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16" fillId="0" borderId="11" applyNumberFormat="0" applyFill="0" applyAlignment="0" applyProtection="0"/>
    <xf numFmtId="0" fontId="51" fillId="21" borderId="2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" fillId="0" borderId="0"/>
    <xf numFmtId="0" fontId="2" fillId="0" borderId="0"/>
    <xf numFmtId="0" fontId="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53" fillId="3" borderId="0" applyNumberFormat="0" applyBorder="0" applyAlignment="0" applyProtection="0"/>
    <xf numFmtId="0" fontId="20" fillId="3" borderId="0" applyNumberFormat="0" applyBorder="0" applyAlignment="0" applyProtection="0"/>
    <xf numFmtId="0" fontId="5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4" borderId="9" applyNumberFormat="0" applyFont="0" applyAlignment="0" applyProtection="0"/>
    <xf numFmtId="0" fontId="7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8" applyNumberFormat="0" applyFill="0" applyAlignment="0" applyProtection="0"/>
    <xf numFmtId="0" fontId="22" fillId="0" borderId="8" applyNumberFormat="0" applyFill="0" applyAlignment="0" applyProtection="0"/>
    <xf numFmtId="0" fontId="2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3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0" fillId="4" borderId="0" applyNumberFormat="0" applyBorder="0" applyAlignment="0" applyProtection="0"/>
    <xf numFmtId="0" fontId="24" fillId="4" borderId="0" applyNumberFormat="0" applyBorder="0" applyAlignment="0" applyProtection="0"/>
    <xf numFmtId="176" fontId="61" fillId="22" borderId="12" applyFill="0" applyBorder="0">
      <alignment horizontal="center" vertical="center" wrapText="1"/>
      <protection locked="0"/>
    </xf>
    <xf numFmtId="171" fontId="62" fillId="0" borderId="0">
      <alignment wrapText="1"/>
    </xf>
    <xf numFmtId="171" fontId="29" fillId="0" borderId="0">
      <alignment wrapText="1"/>
    </xf>
  </cellStyleXfs>
  <cellXfs count="15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0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3" fillId="0" borderId="13" xfId="0" applyFont="1" applyBorder="1" applyAlignment="1">
      <alignment vertical="center"/>
    </xf>
    <xf numFmtId="0" fontId="63" fillId="0" borderId="14" xfId="0" applyFont="1" applyBorder="1" applyAlignment="1">
      <alignment vertical="center"/>
    </xf>
    <xf numFmtId="0" fontId="63" fillId="0" borderId="3" xfId="0" applyFont="1" applyBorder="1" applyAlignment="1">
      <alignment vertical="center"/>
    </xf>
    <xf numFmtId="0" fontId="63" fillId="0" borderId="13" xfId="0" applyFont="1" applyBorder="1" applyAlignment="1">
      <alignment vertical="center" wrapText="1"/>
    </xf>
    <xf numFmtId="0" fontId="63" fillId="0" borderId="14" xfId="0" applyFont="1" applyBorder="1" applyAlignment="1">
      <alignment vertical="center" wrapText="1"/>
    </xf>
    <xf numFmtId="0" fontId="63" fillId="0" borderId="15" xfId="0" applyFont="1" applyBorder="1" applyAlignment="1">
      <alignment vertical="center" wrapText="1"/>
    </xf>
    <xf numFmtId="0" fontId="63" fillId="0" borderId="16" xfId="0" applyFont="1" applyBorder="1" applyAlignment="1">
      <alignment vertical="center"/>
    </xf>
    <xf numFmtId="0" fontId="63" fillId="0" borderId="13" xfId="0" applyFont="1" applyBorder="1" applyAlignment="1">
      <alignment horizontal="left" vertical="center"/>
    </xf>
    <xf numFmtId="0" fontId="63" fillId="0" borderId="17" xfId="0" applyFont="1" applyBorder="1" applyAlignment="1">
      <alignment horizontal="left" vertical="center" wrapText="1"/>
    </xf>
    <xf numFmtId="0" fontId="63" fillId="0" borderId="3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3" xfId="0" applyFont="1" applyBorder="1" applyAlignment="1">
      <alignment vertical="center" wrapText="1"/>
    </xf>
    <xf numFmtId="49" fontId="63" fillId="0" borderId="3" xfId="0" applyNumberFormat="1" applyFont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0" fontId="64" fillId="0" borderId="13" xfId="0" applyFont="1" applyBorder="1" applyAlignment="1">
      <alignment horizontal="left" vertical="center" wrapText="1"/>
    </xf>
    <xf numFmtId="179" fontId="4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17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 wrapText="1"/>
    </xf>
    <xf numFmtId="179" fontId="63" fillId="0" borderId="0" xfId="0" applyNumberFormat="1" applyFont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 shrinkToFit="1"/>
    </xf>
    <xf numFmtId="0" fontId="68" fillId="0" borderId="3" xfId="0" applyFont="1" applyBorder="1" applyAlignment="1">
      <alignment horizontal="left" vertical="center" wrapText="1"/>
    </xf>
    <xf numFmtId="0" fontId="67" fillId="0" borderId="3" xfId="0" applyFont="1" applyBorder="1" applyAlignment="1">
      <alignment horizontal="left" vertical="center" wrapText="1"/>
    </xf>
    <xf numFmtId="0" fontId="67" fillId="0" borderId="3" xfId="0" quotePrefix="1" applyFont="1" applyBorder="1" applyAlignment="1">
      <alignment horizontal="center" vertical="center"/>
    </xf>
    <xf numFmtId="178" fontId="67" fillId="0" borderId="3" xfId="0" applyNumberFormat="1" applyFont="1" applyBorder="1" applyAlignment="1">
      <alignment horizontal="center" vertical="center" wrapText="1"/>
    </xf>
    <xf numFmtId="178" fontId="67" fillId="22" borderId="3" xfId="0" applyNumberFormat="1" applyFont="1" applyFill="1" applyBorder="1" applyAlignment="1">
      <alignment horizontal="center" vertical="center" wrapText="1"/>
    </xf>
    <xf numFmtId="0" fontId="63" fillId="0" borderId="3" xfId="0" applyFont="1" applyBorder="1" applyAlignment="1">
      <alignment horizontal="left" vertical="center" wrapText="1"/>
    </xf>
    <xf numFmtId="0" fontId="64" fillId="0" borderId="3" xfId="0" quotePrefix="1" applyFont="1" applyBorder="1" applyAlignment="1">
      <alignment horizontal="center" vertical="center"/>
    </xf>
    <xf numFmtId="178" fontId="63" fillId="0" borderId="3" xfId="0" applyNumberFormat="1" applyFont="1" applyBorder="1" applyAlignment="1">
      <alignment horizontal="center" vertical="center" wrapText="1"/>
    </xf>
    <xf numFmtId="0" fontId="67" fillId="22" borderId="3" xfId="0" applyFont="1" applyFill="1" applyBorder="1" applyAlignment="1">
      <alignment horizontal="left" vertical="center" wrapText="1"/>
    </xf>
    <xf numFmtId="0" fontId="64" fillId="0" borderId="3" xfId="0" applyFont="1" applyBorder="1" applyAlignment="1">
      <alignment horizontal="left" vertical="center" wrapText="1"/>
    </xf>
    <xf numFmtId="2" fontId="63" fillId="0" borderId="3" xfId="0" applyNumberFormat="1" applyFont="1" applyBorder="1" applyAlignment="1">
      <alignment vertical="center"/>
    </xf>
    <xf numFmtId="178" fontId="64" fillId="0" borderId="3" xfId="0" applyNumberFormat="1" applyFont="1" applyBorder="1" applyAlignment="1">
      <alignment horizontal="center" vertical="center" wrapText="1"/>
    </xf>
    <xf numFmtId="0" fontId="63" fillId="0" borderId="3" xfId="0" quotePrefix="1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178" fontId="64" fillId="0" borderId="3" xfId="0" applyNumberFormat="1" applyFont="1" applyBorder="1" applyAlignment="1">
      <alignment vertical="center" wrapText="1"/>
    </xf>
    <xf numFmtId="177" fontId="67" fillId="0" borderId="3" xfId="0" applyNumberFormat="1" applyFont="1" applyBorder="1" applyAlignment="1">
      <alignment horizontal="center" vertical="center" wrapText="1"/>
    </xf>
    <xf numFmtId="177" fontId="67" fillId="22" borderId="3" xfId="0" applyNumberFormat="1" applyFont="1" applyFill="1" applyBorder="1" applyAlignment="1">
      <alignment horizontal="center" vertical="center" wrapText="1"/>
    </xf>
    <xf numFmtId="179" fontId="67" fillId="0" borderId="0" xfId="0" applyNumberFormat="1" applyFont="1" applyAlignment="1">
      <alignment vertical="center"/>
    </xf>
    <xf numFmtId="169" fontId="67" fillId="0" borderId="0" xfId="0" applyNumberFormat="1" applyFont="1" applyAlignment="1">
      <alignment vertical="center"/>
    </xf>
    <xf numFmtId="2" fontId="63" fillId="0" borderId="3" xfId="0" applyNumberFormat="1" applyFont="1" applyBorder="1" applyAlignment="1">
      <alignment horizontal="right" vertical="center" wrapText="1"/>
    </xf>
    <xf numFmtId="2" fontId="64" fillId="0" borderId="3" xfId="0" applyNumberFormat="1" applyFont="1" applyBorder="1" applyAlignment="1">
      <alignment vertical="center"/>
    </xf>
    <xf numFmtId="0" fontId="64" fillId="22" borderId="3" xfId="0" applyFont="1" applyFill="1" applyBorder="1" applyAlignment="1">
      <alignment horizontal="left" vertical="center" wrapText="1"/>
    </xf>
    <xf numFmtId="0" fontId="63" fillId="22" borderId="3" xfId="0" applyFont="1" applyFill="1" applyBorder="1" applyAlignment="1">
      <alignment horizontal="center" vertical="center"/>
    </xf>
    <xf numFmtId="178" fontId="63" fillId="22" borderId="3" xfId="0" applyNumberFormat="1" applyFont="1" applyFill="1" applyBorder="1" applyAlignment="1">
      <alignment horizontal="center" vertical="center" wrapText="1"/>
    </xf>
    <xf numFmtId="178" fontId="63" fillId="22" borderId="0" xfId="0" applyNumberFormat="1" applyFont="1" applyFill="1" applyAlignment="1">
      <alignment vertical="center"/>
    </xf>
    <xf numFmtId="0" fontId="63" fillId="22" borderId="3" xfId="0" applyFont="1" applyFill="1" applyBorder="1" applyAlignment="1">
      <alignment horizontal="left" vertical="center" wrapText="1"/>
    </xf>
    <xf numFmtId="178" fontId="64" fillId="22" borderId="3" xfId="0" applyNumberFormat="1" applyFont="1" applyFill="1" applyBorder="1" applyAlignment="1">
      <alignment horizontal="center" vertical="center" wrapText="1"/>
    </xf>
    <xf numFmtId="177" fontId="63" fillId="22" borderId="3" xfId="0" applyNumberFormat="1" applyFont="1" applyFill="1" applyBorder="1" applyAlignment="1">
      <alignment horizontal="center" vertical="center" wrapText="1"/>
    </xf>
    <xf numFmtId="0" fontId="64" fillId="22" borderId="3" xfId="0" applyFont="1" applyFill="1" applyBorder="1" applyAlignment="1">
      <alignment horizontal="center" vertical="center"/>
    </xf>
    <xf numFmtId="0" fontId="63" fillId="22" borderId="3" xfId="0" quotePrefix="1" applyFont="1" applyFill="1" applyBorder="1" applyAlignment="1">
      <alignment horizontal="center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4" fillId="22" borderId="3" xfId="0" quotePrefix="1" applyFont="1" applyFill="1" applyBorder="1" applyAlignment="1">
      <alignment horizontal="center" vertical="center" wrapText="1"/>
    </xf>
    <xf numFmtId="0" fontId="67" fillId="22" borderId="3" xfId="0" quotePrefix="1" applyFont="1" applyFill="1" applyBorder="1" applyAlignment="1">
      <alignment horizontal="center" vertical="center"/>
    </xf>
    <xf numFmtId="0" fontId="68" fillId="22" borderId="3" xfId="0" applyFont="1" applyFill="1" applyBorder="1" applyAlignment="1">
      <alignment horizontal="left" vertical="center" wrapText="1"/>
    </xf>
    <xf numFmtId="0" fontId="68" fillId="22" borderId="3" xfId="0" quotePrefix="1" applyFont="1" applyFill="1" applyBorder="1" applyAlignment="1">
      <alignment horizontal="center" vertical="center"/>
    </xf>
    <xf numFmtId="178" fontId="68" fillId="22" borderId="3" xfId="0" applyNumberFormat="1" applyFont="1" applyFill="1" applyBorder="1" applyAlignment="1">
      <alignment horizontal="center" vertical="center" wrapText="1"/>
    </xf>
    <xf numFmtId="164" fontId="67" fillId="22" borderId="3" xfId="0" applyNumberFormat="1" applyFont="1" applyFill="1" applyBorder="1" applyAlignment="1">
      <alignment horizontal="center" vertical="center" wrapText="1"/>
    </xf>
    <xf numFmtId="0" fontId="67" fillId="22" borderId="3" xfId="0" applyFont="1" applyFill="1" applyBorder="1" applyAlignment="1">
      <alignment horizontal="center" vertical="center" wrapText="1"/>
    </xf>
    <xf numFmtId="179" fontId="67" fillId="22" borderId="3" xfId="0" applyNumberFormat="1" applyFont="1" applyFill="1" applyBorder="1" applyAlignment="1">
      <alignment horizontal="center" vertical="center" wrapText="1"/>
    </xf>
    <xf numFmtId="0" fontId="63" fillId="22" borderId="3" xfId="0" quotePrefix="1" applyFont="1" applyFill="1" applyBorder="1" applyAlignment="1">
      <alignment horizontal="center" vertical="center"/>
    </xf>
    <xf numFmtId="178" fontId="63" fillId="22" borderId="3" xfId="0" applyNumberFormat="1" applyFont="1" applyFill="1" applyBorder="1" applyAlignment="1">
      <alignment vertical="center" wrapText="1"/>
    </xf>
    <xf numFmtId="181" fontId="63" fillId="22" borderId="3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 vertical="center" wrapText="1"/>
    </xf>
    <xf numFmtId="0" fontId="63" fillId="0" borderId="0" xfId="0" quotePrefix="1" applyFont="1" applyAlignment="1">
      <alignment horizontal="center" vertical="center"/>
    </xf>
    <xf numFmtId="173" fontId="63" fillId="0" borderId="0" xfId="0" applyNumberFormat="1" applyFont="1" applyAlignment="1">
      <alignment horizontal="center" vertical="center" wrapText="1"/>
    </xf>
    <xf numFmtId="170" fontId="63" fillId="0" borderId="0" xfId="0" applyNumberFormat="1" applyFont="1" applyAlignment="1">
      <alignment horizontal="right" vertical="center" wrapText="1"/>
    </xf>
    <xf numFmtId="0" fontId="67" fillId="0" borderId="0" xfId="0" applyFont="1" applyAlignment="1">
      <alignment horizontal="left" vertical="center" wrapText="1"/>
    </xf>
    <xf numFmtId="0" fontId="63" fillId="0" borderId="0" xfId="0" applyFont="1" applyAlignment="1">
      <alignment horizontal="left" vertical="center"/>
    </xf>
    <xf numFmtId="178" fontId="63" fillId="0" borderId="0" xfId="0" applyNumberFormat="1" applyFont="1" applyBorder="1" applyAlignment="1">
      <alignment horizontal="center" vertical="center" wrapText="1"/>
    </xf>
    <xf numFmtId="178" fontId="63" fillId="22" borderId="0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180" fontId="63" fillId="22" borderId="3" xfId="0" applyNumberFormat="1" applyFont="1" applyFill="1" applyBorder="1" applyAlignment="1">
      <alignment horizontal="right" vertical="center" wrapText="1"/>
    </xf>
    <xf numFmtId="180" fontId="67" fillId="22" borderId="3" xfId="0" applyNumberFormat="1" applyFont="1" applyFill="1" applyBorder="1" applyAlignment="1">
      <alignment horizontal="right" vertical="center" wrapText="1"/>
    </xf>
    <xf numFmtId="178" fontId="68" fillId="0" borderId="3" xfId="0" applyNumberFormat="1" applyFont="1" applyBorder="1" applyAlignment="1">
      <alignment horizontal="right" vertical="center"/>
    </xf>
    <xf numFmtId="178" fontId="67" fillId="0" borderId="3" xfId="0" applyNumberFormat="1" applyFont="1" applyBorder="1" applyAlignment="1">
      <alignment horizontal="right" vertical="center"/>
    </xf>
    <xf numFmtId="178" fontId="63" fillId="0" borderId="3" xfId="0" applyNumberFormat="1" applyFont="1" applyBorder="1" applyAlignment="1">
      <alignment horizontal="right" vertical="center" wrapText="1"/>
    </xf>
    <xf numFmtId="178" fontId="67" fillId="0" borderId="3" xfId="0" applyNumberFormat="1" applyFont="1" applyBorder="1" applyAlignment="1">
      <alignment horizontal="right" vertical="center" wrapText="1"/>
    </xf>
    <xf numFmtId="2" fontId="63" fillId="0" borderId="3" xfId="0" applyNumberFormat="1" applyFont="1" applyBorder="1" applyAlignment="1">
      <alignment horizontal="right" vertical="center"/>
    </xf>
    <xf numFmtId="178" fontId="67" fillId="22" borderId="3" xfId="0" applyNumberFormat="1" applyFont="1" applyFill="1" applyBorder="1" applyAlignment="1">
      <alignment horizontal="right" vertical="center" wrapText="1"/>
    </xf>
    <xf numFmtId="2" fontId="63" fillId="0" borderId="14" xfId="0" applyNumberFormat="1" applyFont="1" applyBorder="1" applyAlignment="1">
      <alignment horizontal="right" vertical="center" wrapText="1"/>
    </xf>
    <xf numFmtId="2" fontId="64" fillId="0" borderId="13" xfId="0" applyNumberFormat="1" applyFont="1" applyBorder="1" applyAlignment="1">
      <alignment horizontal="right" vertical="center" wrapText="1"/>
    </xf>
    <xf numFmtId="2" fontId="64" fillId="0" borderId="0" xfId="0" applyNumberFormat="1" applyFont="1" applyAlignment="1">
      <alignment horizontal="right" vertical="center"/>
    </xf>
    <xf numFmtId="2" fontId="63" fillId="22" borderId="3" xfId="0" applyNumberFormat="1" applyFont="1" applyFill="1" applyBorder="1" applyAlignment="1">
      <alignment horizontal="right" vertical="center" wrapText="1"/>
    </xf>
    <xf numFmtId="178" fontId="63" fillId="22" borderId="17" xfId="0" applyNumberFormat="1" applyFont="1" applyFill="1" applyBorder="1" applyAlignment="1">
      <alignment horizontal="center" vertical="center" wrapText="1"/>
    </xf>
    <xf numFmtId="178" fontId="63" fillId="0" borderId="3" xfId="0" applyNumberFormat="1" applyFont="1" applyBorder="1" applyAlignment="1">
      <alignment vertical="center"/>
    </xf>
    <xf numFmtId="178" fontId="63" fillId="0" borderId="0" xfId="0" applyNumberFormat="1" applyFont="1" applyAlignment="1">
      <alignment vertical="center"/>
    </xf>
    <xf numFmtId="0" fontId="68" fillId="0" borderId="3" xfId="0" applyFont="1" applyBorder="1" applyAlignment="1">
      <alignment horizontal="right" vertical="center" wrapText="1"/>
    </xf>
    <xf numFmtId="4" fontId="68" fillId="0" borderId="3" xfId="0" applyNumberFormat="1" applyFont="1" applyBorder="1" applyAlignment="1">
      <alignment horizontal="right" vertical="center" wrapText="1"/>
    </xf>
    <xf numFmtId="178" fontId="67" fillId="0" borderId="3" xfId="0" applyNumberFormat="1" applyFont="1" applyBorder="1" applyAlignment="1">
      <alignment vertical="center"/>
    </xf>
    <xf numFmtId="4" fontId="68" fillId="0" borderId="3" xfId="0" applyNumberFormat="1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177" fontId="64" fillId="22" borderId="3" xfId="0" applyNumberFormat="1" applyFont="1" applyFill="1" applyBorder="1" applyAlignment="1">
      <alignment horizontal="center" vertical="center" wrapText="1"/>
    </xf>
    <xf numFmtId="2" fontId="63" fillId="0" borderId="0" xfId="0" applyNumberFormat="1" applyFont="1" applyBorder="1" applyAlignment="1">
      <alignment vertical="center"/>
    </xf>
    <xf numFmtId="178" fontId="67" fillId="0" borderId="0" xfId="0" applyNumberFormat="1" applyFont="1" applyBorder="1" applyAlignment="1">
      <alignment vertical="center"/>
    </xf>
    <xf numFmtId="178" fontId="63" fillId="0" borderId="17" xfId="0" applyNumberFormat="1" applyFont="1" applyBorder="1" applyAlignment="1">
      <alignment vertical="center"/>
    </xf>
    <xf numFmtId="178" fontId="63" fillId="22" borderId="13" xfId="0" applyNumberFormat="1" applyFont="1" applyFill="1" applyBorder="1" applyAlignment="1">
      <alignment horizontal="center" vertical="center" wrapText="1"/>
    </xf>
    <xf numFmtId="178" fontId="67" fillId="28" borderId="3" xfId="0" applyNumberFormat="1" applyFont="1" applyFill="1" applyBorder="1" applyAlignment="1">
      <alignment horizontal="right" vertical="center" wrapText="1"/>
    </xf>
    <xf numFmtId="2" fontId="64" fillId="28" borderId="3" xfId="0" applyNumberFormat="1" applyFont="1" applyFill="1" applyBorder="1" applyAlignment="1">
      <alignment vertical="center"/>
    </xf>
    <xf numFmtId="4" fontId="64" fillId="28" borderId="3" xfId="0" applyNumberFormat="1" applyFont="1" applyFill="1" applyBorder="1" applyAlignment="1">
      <alignment vertical="center"/>
    </xf>
    <xf numFmtId="178" fontId="64" fillId="28" borderId="3" xfId="0" applyNumberFormat="1" applyFont="1" applyFill="1" applyBorder="1" applyAlignment="1">
      <alignment horizontal="center" vertical="center" wrapText="1"/>
    </xf>
    <xf numFmtId="178" fontId="67" fillId="28" borderId="3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3" fillId="0" borderId="0" xfId="0" applyFont="1" applyBorder="1" applyAlignment="1">
      <alignment horizontal="left" vertical="center"/>
    </xf>
    <xf numFmtId="170" fontId="5" fillId="0" borderId="0" xfId="0" applyNumberFormat="1" applyFont="1" applyBorder="1" applyAlignment="1">
      <alignment horizontal="right" vertical="center" wrapText="1"/>
    </xf>
    <xf numFmtId="170" fontId="67" fillId="0" borderId="0" xfId="0" applyNumberFormat="1" applyFont="1" applyAlignment="1">
      <alignment horizontal="right" vertical="center" wrapText="1"/>
    </xf>
    <xf numFmtId="0" fontId="67" fillId="0" borderId="0" xfId="0" applyFont="1" applyAlignment="1">
      <alignment vertical="center"/>
    </xf>
    <xf numFmtId="0" fontId="67" fillId="0" borderId="0" xfId="0" quotePrefix="1" applyFont="1" applyAlignment="1">
      <alignment horizontal="center" vertical="center"/>
    </xf>
    <xf numFmtId="170" fontId="67" fillId="0" borderId="0" xfId="0" applyNumberFormat="1" applyFont="1" applyAlignment="1">
      <alignment horizontal="left" vertical="center" wrapText="1"/>
    </xf>
    <xf numFmtId="170" fontId="68" fillId="0" borderId="0" xfId="0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3" fillId="0" borderId="13" xfId="0" applyFont="1" applyBorder="1" applyAlignment="1">
      <alignment horizontal="left" vertical="center" wrapText="1"/>
    </xf>
    <xf numFmtId="0" fontId="63" fillId="0" borderId="14" xfId="0" applyFont="1" applyBorder="1" applyAlignment="1">
      <alignment horizontal="left" vertical="center" wrapText="1"/>
    </xf>
    <xf numFmtId="0" fontId="64" fillId="0" borderId="13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/>
    </xf>
    <xf numFmtId="0" fontId="66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4" fillId="0" borderId="14" xfId="0" applyFont="1" applyBorder="1" applyAlignment="1">
      <alignment horizontal="left" vertical="center" wrapText="1"/>
    </xf>
    <xf numFmtId="0" fontId="67" fillId="0" borderId="17" xfId="0" applyFont="1" applyBorder="1" applyAlignment="1">
      <alignment horizontal="left" vertical="center" wrapText="1"/>
    </xf>
    <xf numFmtId="0" fontId="67" fillId="0" borderId="13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63" fillId="0" borderId="3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left" vertical="center" wrapText="1"/>
    </xf>
    <xf numFmtId="0" fontId="63" fillId="0" borderId="3" xfId="0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67" fillId="22" borderId="17" xfId="0" applyFont="1" applyFill="1" applyBorder="1" applyAlignment="1">
      <alignment horizontal="left" vertical="center" wrapText="1"/>
    </xf>
    <xf numFmtId="0" fontId="67" fillId="22" borderId="13" xfId="0" applyFont="1" applyFill="1" applyBorder="1" applyAlignment="1">
      <alignment horizontal="left" vertical="center" wrapText="1"/>
    </xf>
    <xf numFmtId="0" fontId="67" fillId="22" borderId="14" xfId="0" applyFont="1" applyFill="1" applyBorder="1" applyAlignment="1">
      <alignment horizontal="left" vertical="center" wrapText="1"/>
    </xf>
    <xf numFmtId="0" fontId="67" fillId="0" borderId="0" xfId="0" applyFont="1" applyBorder="1" applyAlignment="1">
      <alignment horizontal="center" vertical="center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279"/>
  <sheetViews>
    <sheetView tabSelected="1" view="pageBreakPreview" zoomScale="55" zoomScaleNormal="70" zoomScaleSheetLayoutView="55" workbookViewId="0">
      <pane xSplit="16368" topLeftCell="S1"/>
      <selection activeCell="E8" sqref="E8"/>
      <selection pane="topRight" activeCell="E2" sqref="E1:G2"/>
    </sheetView>
  </sheetViews>
  <sheetFormatPr defaultColWidth="9.109375" defaultRowHeight="18"/>
  <cols>
    <col min="1" max="1" width="94" style="1" customWidth="1"/>
    <col min="2" max="2" width="14.44140625" style="5" customWidth="1"/>
    <col min="3" max="3" width="30.44140625" style="1" customWidth="1"/>
    <col min="4" max="4" width="28.6640625" style="1" customWidth="1"/>
    <col min="5" max="5" width="28.44140625" style="1" customWidth="1"/>
    <col min="6" max="6" width="28.109375" style="1" customWidth="1"/>
    <col min="7" max="7" width="26.33203125" style="1" customWidth="1"/>
    <col min="8" max="16384" width="9.109375" style="1"/>
  </cols>
  <sheetData>
    <row r="1" spans="1:7" ht="20.399999999999999">
      <c r="B1" s="29"/>
    </row>
    <row r="2" spans="1:7" ht="21">
      <c r="A2" s="11"/>
      <c r="E2" s="127" t="s">
        <v>121</v>
      </c>
      <c r="F2" s="127"/>
      <c r="G2" s="127"/>
    </row>
    <row r="3" spans="1:7" ht="21">
      <c r="A3" s="12"/>
      <c r="D3" s="117"/>
      <c r="E3" s="128" t="s">
        <v>124</v>
      </c>
      <c r="F3" s="128"/>
      <c r="G3" s="128"/>
    </row>
    <row r="4" spans="1:7" ht="21">
      <c r="A4" s="12"/>
      <c r="D4" s="117"/>
      <c r="E4" s="128" t="s">
        <v>125</v>
      </c>
      <c r="F4" s="128"/>
      <c r="G4" s="128"/>
    </row>
    <row r="5" spans="1:7" ht="21" customHeight="1">
      <c r="A5" s="12"/>
      <c r="D5" s="117"/>
      <c r="E5" s="128" t="s">
        <v>126</v>
      </c>
      <c r="F5" s="128"/>
      <c r="G5" s="128"/>
    </row>
    <row r="6" spans="1:7" ht="24" customHeight="1">
      <c r="A6" s="11"/>
      <c r="E6" s="127"/>
      <c r="F6" s="127"/>
      <c r="G6" s="127"/>
    </row>
    <row r="7" spans="1:7">
      <c r="F7" s="4" t="s">
        <v>38</v>
      </c>
      <c r="G7" s="3" t="s">
        <v>92</v>
      </c>
    </row>
    <row r="8" spans="1:7">
      <c r="F8" s="4" t="s">
        <v>39</v>
      </c>
      <c r="G8" s="3"/>
    </row>
    <row r="9" spans="1:7">
      <c r="F9" s="4" t="s">
        <v>40</v>
      </c>
      <c r="G9" s="3"/>
    </row>
    <row r="10" spans="1:7">
      <c r="F10" s="4" t="s">
        <v>41</v>
      </c>
      <c r="G10" s="3"/>
    </row>
    <row r="11" spans="1:7">
      <c r="F11" s="125" t="s">
        <v>42</v>
      </c>
      <c r="G11" s="126"/>
    </row>
    <row r="13" spans="1:7" ht="1.5" customHeight="1"/>
    <row r="14" spans="1:7">
      <c r="B14" s="129"/>
      <c r="C14" s="129"/>
      <c r="F14" s="135" t="s">
        <v>30</v>
      </c>
      <c r="G14" s="135"/>
    </row>
    <row r="15" spans="1:7" ht="61.5" customHeight="1">
      <c r="A15" s="21" t="s">
        <v>8</v>
      </c>
      <c r="B15" s="130" t="s">
        <v>99</v>
      </c>
      <c r="C15" s="130"/>
      <c r="D15" s="130"/>
      <c r="E15" s="131"/>
      <c r="F15" s="15" t="s">
        <v>23</v>
      </c>
      <c r="G15" s="25" t="s">
        <v>105</v>
      </c>
    </row>
    <row r="16" spans="1:7" ht="21">
      <c r="A16" s="21" t="s">
        <v>9</v>
      </c>
      <c r="B16" s="130"/>
      <c r="C16" s="130"/>
      <c r="D16" s="13"/>
      <c r="E16" s="14"/>
      <c r="F16" s="15" t="s">
        <v>22</v>
      </c>
      <c r="G16" s="22">
        <v>150</v>
      </c>
    </row>
    <row r="17" spans="1:7" ht="21">
      <c r="A17" s="21" t="s">
        <v>14</v>
      </c>
      <c r="B17" s="132" t="s">
        <v>100</v>
      </c>
      <c r="C17" s="132"/>
      <c r="D17" s="13"/>
      <c r="E17" s="14"/>
      <c r="F17" s="15" t="s">
        <v>21</v>
      </c>
      <c r="G17" s="22">
        <v>2123610100</v>
      </c>
    </row>
    <row r="18" spans="1:7" ht="21">
      <c r="A18" s="21" t="s">
        <v>106</v>
      </c>
      <c r="B18" s="132" t="s">
        <v>89</v>
      </c>
      <c r="C18" s="132"/>
      <c r="D18" s="16"/>
      <c r="E18" s="17"/>
      <c r="F18" s="15" t="s">
        <v>4</v>
      </c>
      <c r="G18" s="22">
        <v>17184</v>
      </c>
    </row>
    <row r="19" spans="1:7" ht="18.75" customHeight="1">
      <c r="A19" s="21" t="s">
        <v>11</v>
      </c>
      <c r="B19" s="132" t="s">
        <v>90</v>
      </c>
      <c r="C19" s="132"/>
      <c r="D19" s="132"/>
      <c r="E19" s="137"/>
      <c r="F19" s="15" t="s">
        <v>3</v>
      </c>
      <c r="G19" s="22"/>
    </row>
    <row r="20" spans="1:7" ht="21">
      <c r="A20" s="21" t="s">
        <v>10</v>
      </c>
      <c r="B20" s="132" t="s">
        <v>103</v>
      </c>
      <c r="C20" s="132"/>
      <c r="D20" s="16"/>
      <c r="E20" s="18"/>
      <c r="F20" s="19" t="s">
        <v>5</v>
      </c>
      <c r="G20" s="26" t="s">
        <v>101</v>
      </c>
    </row>
    <row r="21" spans="1:7" ht="21">
      <c r="A21" s="21" t="s">
        <v>36</v>
      </c>
      <c r="B21" s="130"/>
      <c r="C21" s="130"/>
      <c r="D21" s="130" t="s">
        <v>28</v>
      </c>
      <c r="E21" s="133"/>
      <c r="F21" s="134"/>
      <c r="G21" s="23" t="s">
        <v>35</v>
      </c>
    </row>
    <row r="22" spans="1:7" ht="21">
      <c r="A22" s="21" t="s">
        <v>15</v>
      </c>
      <c r="B22" s="132" t="s">
        <v>88</v>
      </c>
      <c r="C22" s="132"/>
      <c r="D22" s="130" t="s">
        <v>29</v>
      </c>
      <c r="E22" s="133"/>
      <c r="F22" s="134"/>
      <c r="G22" s="24"/>
    </row>
    <row r="23" spans="1:7" ht="21">
      <c r="A23" s="21" t="s">
        <v>19</v>
      </c>
      <c r="B23" s="130"/>
      <c r="C23" s="130"/>
      <c r="D23" s="16"/>
      <c r="E23" s="16"/>
      <c r="F23" s="16"/>
      <c r="G23" s="17"/>
    </row>
    <row r="24" spans="1:7" ht="21">
      <c r="A24" s="21" t="s">
        <v>6</v>
      </c>
      <c r="B24" s="132" t="s">
        <v>104</v>
      </c>
      <c r="C24" s="132"/>
      <c r="D24" s="132"/>
      <c r="E24" s="13"/>
      <c r="F24" s="13"/>
      <c r="G24" s="14"/>
    </row>
    <row r="25" spans="1:7" ht="21">
      <c r="A25" s="21" t="s">
        <v>7</v>
      </c>
      <c r="B25" s="132" t="s">
        <v>107</v>
      </c>
      <c r="C25" s="132"/>
      <c r="D25" s="27"/>
      <c r="E25" s="16"/>
      <c r="F25" s="16"/>
      <c r="G25" s="17"/>
    </row>
    <row r="26" spans="1:7" ht="35.25" customHeight="1">
      <c r="A26" s="21" t="s">
        <v>34</v>
      </c>
      <c r="B26" s="130" t="s">
        <v>119</v>
      </c>
      <c r="C26" s="130"/>
      <c r="D26" s="20"/>
      <c r="E26" s="13"/>
      <c r="F26" s="13"/>
      <c r="G26" s="14"/>
    </row>
    <row r="27" spans="1:7" ht="4.5" customHeight="1"/>
    <row r="28" spans="1:7" ht="26.25" customHeight="1">
      <c r="A28" s="136" t="s">
        <v>113</v>
      </c>
      <c r="B28" s="136"/>
      <c r="C28" s="136"/>
      <c r="D28" s="136"/>
      <c r="E28" s="136"/>
      <c r="F28" s="136"/>
      <c r="G28" s="136"/>
    </row>
    <row r="29" spans="1:7" ht="18.75" customHeight="1">
      <c r="A29" s="8"/>
      <c r="B29" s="10"/>
      <c r="C29" s="8"/>
      <c r="D29" s="28"/>
      <c r="E29" s="28"/>
      <c r="F29" s="28"/>
      <c r="G29" s="32" t="s">
        <v>112</v>
      </c>
    </row>
    <row r="30" spans="1:7" ht="36" customHeight="1">
      <c r="A30" s="143" t="s">
        <v>31</v>
      </c>
      <c r="B30" s="141" t="s">
        <v>12</v>
      </c>
      <c r="C30" s="144" t="s">
        <v>114</v>
      </c>
      <c r="D30" s="141" t="s">
        <v>24</v>
      </c>
      <c r="E30" s="141"/>
      <c r="F30" s="141"/>
      <c r="G30" s="141"/>
    </row>
    <row r="31" spans="1:7" ht="61.5" customHeight="1">
      <c r="A31" s="143"/>
      <c r="B31" s="141"/>
      <c r="C31" s="145"/>
      <c r="D31" s="33" t="s">
        <v>25</v>
      </c>
      <c r="E31" s="33" t="s">
        <v>26</v>
      </c>
      <c r="F31" s="33" t="s">
        <v>27</v>
      </c>
      <c r="G31" s="33" t="s">
        <v>18</v>
      </c>
    </row>
    <row r="32" spans="1:7" ht="18" customHeight="1">
      <c r="A32" s="22">
        <v>1</v>
      </c>
      <c r="B32" s="23">
        <v>2</v>
      </c>
      <c r="C32" s="23">
        <v>3</v>
      </c>
      <c r="D32" s="23">
        <v>4</v>
      </c>
      <c r="E32" s="23">
        <v>6</v>
      </c>
      <c r="F32" s="23">
        <v>7</v>
      </c>
      <c r="G32" s="5">
        <v>8</v>
      </c>
    </row>
    <row r="33" spans="1:7" ht="39" customHeight="1">
      <c r="A33" s="34" t="s">
        <v>48</v>
      </c>
      <c r="B33" s="23"/>
      <c r="C33" s="104">
        <v>5689259.1699999999</v>
      </c>
      <c r="D33" s="104">
        <v>5689259.1699999999</v>
      </c>
      <c r="E33" s="102">
        <v>4985059.17</v>
      </c>
      <c r="F33" s="101">
        <v>4842959.17</v>
      </c>
      <c r="G33" s="101">
        <v>4751456.17</v>
      </c>
    </row>
    <row r="34" spans="1:7" ht="38.25" customHeight="1">
      <c r="A34" s="139" t="s">
        <v>37</v>
      </c>
      <c r="B34" s="139"/>
      <c r="C34" s="139"/>
      <c r="D34" s="139"/>
      <c r="E34" s="139"/>
      <c r="F34" s="139"/>
      <c r="G34" s="140"/>
    </row>
    <row r="35" spans="1:7" s="2" customFormat="1" ht="50.25" customHeight="1">
      <c r="A35" s="142" t="s">
        <v>45</v>
      </c>
      <c r="B35" s="142"/>
      <c r="C35" s="142"/>
      <c r="D35" s="142"/>
      <c r="E35" s="142"/>
      <c r="F35" s="142"/>
      <c r="G35" s="142"/>
    </row>
    <row r="36" spans="1:7" s="2" customFormat="1" ht="53.25" customHeight="1">
      <c r="A36" s="35" t="s">
        <v>93</v>
      </c>
      <c r="B36" s="36">
        <v>100</v>
      </c>
      <c r="C36" s="38">
        <f t="shared" ref="C36:C41" si="0">D36+E36+F36+G36</f>
        <v>118439523.31</v>
      </c>
      <c r="D36" s="88">
        <f>D37</f>
        <v>31961500</v>
      </c>
      <c r="E36" s="89">
        <f>E37</f>
        <v>31961500</v>
      </c>
      <c r="F36" s="89">
        <f>F37</f>
        <v>29561504</v>
      </c>
      <c r="G36" s="89">
        <f>G37</f>
        <v>24955019.309999999</v>
      </c>
    </row>
    <row r="37" spans="1:7" s="2" customFormat="1" ht="48.75" customHeight="1">
      <c r="A37" s="39" t="s">
        <v>94</v>
      </c>
      <c r="B37" s="40">
        <v>101</v>
      </c>
      <c r="C37" s="41">
        <f t="shared" si="0"/>
        <v>118439523.31</v>
      </c>
      <c r="D37" s="90">
        <v>31961500</v>
      </c>
      <c r="E37" s="90">
        <v>31961500</v>
      </c>
      <c r="F37" s="83">
        <v>29561504</v>
      </c>
      <c r="G37" s="83">
        <v>24955019.309999999</v>
      </c>
    </row>
    <row r="38" spans="1:7" s="2" customFormat="1" ht="20.399999999999999">
      <c r="A38" s="42" t="s">
        <v>95</v>
      </c>
      <c r="B38" s="36">
        <v>110</v>
      </c>
      <c r="C38" s="37">
        <f t="shared" si="0"/>
        <v>15827666</v>
      </c>
      <c r="D38" s="91">
        <f>D39+D40</f>
        <v>5112370</v>
      </c>
      <c r="E38" s="91">
        <f>E39+E40</f>
        <v>3782390</v>
      </c>
      <c r="F38" s="91">
        <f>F39+F40</f>
        <v>1774775</v>
      </c>
      <c r="G38" s="91">
        <f>G39+G40</f>
        <v>5158131</v>
      </c>
    </row>
    <row r="39" spans="1:7" s="2" customFormat="1" ht="21">
      <c r="A39" s="43" t="s">
        <v>96</v>
      </c>
      <c r="B39" s="40">
        <v>111</v>
      </c>
      <c r="C39" s="45">
        <f t="shared" si="0"/>
        <v>12687666</v>
      </c>
      <c r="D39" s="92">
        <v>4967370</v>
      </c>
      <c r="E39" s="92">
        <v>3377390</v>
      </c>
      <c r="F39" s="44">
        <v>1674775</v>
      </c>
      <c r="G39" s="107">
        <v>2668131</v>
      </c>
    </row>
    <row r="40" spans="1:7" s="2" customFormat="1" ht="18.75" customHeight="1">
      <c r="A40" s="43" t="s">
        <v>108</v>
      </c>
      <c r="B40" s="46">
        <v>112</v>
      </c>
      <c r="C40" s="45">
        <f t="shared" si="0"/>
        <v>3140000</v>
      </c>
      <c r="D40" s="92">
        <v>145000</v>
      </c>
      <c r="E40" s="92">
        <v>405000</v>
      </c>
      <c r="F40" s="44">
        <v>100000</v>
      </c>
      <c r="G40" s="107">
        <v>2490000</v>
      </c>
    </row>
    <row r="41" spans="1:7" s="2" customFormat="1" ht="20.399999999999999">
      <c r="A41" s="35" t="s">
        <v>78</v>
      </c>
      <c r="B41" s="36">
        <v>130</v>
      </c>
      <c r="C41" s="38">
        <f t="shared" si="0"/>
        <v>6802283</v>
      </c>
      <c r="D41" s="93">
        <f>D42+D43+D44+D45+D47+D46</f>
        <v>1231370</v>
      </c>
      <c r="E41" s="93">
        <f>E42+E43+E44+E45+E47+E46</f>
        <v>1258350</v>
      </c>
      <c r="F41" s="93">
        <f>F42+F43+F44+F45+F47+F46+F48</f>
        <v>2299522</v>
      </c>
      <c r="G41" s="111">
        <f>G42+G43+G44+G45+G47+G46+G48</f>
        <v>2013041</v>
      </c>
    </row>
    <row r="42" spans="1:7" s="2" customFormat="1" ht="21">
      <c r="A42" s="43" t="s">
        <v>98</v>
      </c>
      <c r="B42" s="47">
        <v>131</v>
      </c>
      <c r="C42" s="45">
        <f t="shared" ref="C42:C47" si="1">D42+E42+F42+G42</f>
        <v>207650</v>
      </c>
      <c r="D42" s="55">
        <v>22000</v>
      </c>
      <c r="E42" s="55">
        <v>22000</v>
      </c>
      <c r="F42" s="55">
        <v>51825</v>
      </c>
      <c r="G42" s="112">
        <v>111825</v>
      </c>
    </row>
    <row r="43" spans="1:7" s="2" customFormat="1" ht="21">
      <c r="A43" s="43" t="s">
        <v>97</v>
      </c>
      <c r="B43" s="47">
        <v>132</v>
      </c>
      <c r="C43" s="45">
        <f t="shared" si="1"/>
        <v>3400700</v>
      </c>
      <c r="D43" s="55">
        <v>850000</v>
      </c>
      <c r="E43" s="55">
        <v>960000</v>
      </c>
      <c r="F43" s="55">
        <v>795350</v>
      </c>
      <c r="G43" s="112">
        <v>795350</v>
      </c>
    </row>
    <row r="44" spans="1:7" s="2" customFormat="1" ht="21">
      <c r="A44" s="43" t="s">
        <v>109</v>
      </c>
      <c r="B44" s="47">
        <v>133</v>
      </c>
      <c r="C44" s="45">
        <f t="shared" si="1"/>
        <v>84165</v>
      </c>
      <c r="D44" s="105"/>
      <c r="E44" s="105"/>
      <c r="F44" s="105">
        <v>27165</v>
      </c>
      <c r="G44" s="113">
        <v>57000</v>
      </c>
    </row>
    <row r="45" spans="1:7" s="2" customFormat="1" ht="21">
      <c r="A45" s="43" t="s">
        <v>110</v>
      </c>
      <c r="B45" s="47">
        <v>134</v>
      </c>
      <c r="C45" s="45">
        <f t="shared" si="1"/>
        <v>700621</v>
      </c>
      <c r="D45" s="55">
        <v>259370</v>
      </c>
      <c r="E45" s="55">
        <v>176350</v>
      </c>
      <c r="F45" s="55">
        <v>164865</v>
      </c>
      <c r="G45" s="112">
        <v>100036</v>
      </c>
    </row>
    <row r="46" spans="1:7" s="2" customFormat="1" ht="36">
      <c r="A46" s="85" t="s">
        <v>117</v>
      </c>
      <c r="B46" s="47">
        <v>135</v>
      </c>
      <c r="C46" s="45">
        <f>D46+E46+F46+G46</f>
        <v>725317</v>
      </c>
      <c r="D46" s="55"/>
      <c r="E46" s="55"/>
      <c r="F46" s="45">
        <v>605317</v>
      </c>
      <c r="G46" s="114">
        <v>120000</v>
      </c>
    </row>
    <row r="47" spans="1:7" s="2" customFormat="1" ht="42">
      <c r="A47" s="43" t="s">
        <v>102</v>
      </c>
      <c r="B47" s="47">
        <v>136</v>
      </c>
      <c r="C47" s="45">
        <f t="shared" si="1"/>
        <v>250000</v>
      </c>
      <c r="D47" s="55">
        <v>100000</v>
      </c>
      <c r="E47" s="55">
        <v>100000</v>
      </c>
      <c r="F47" s="55">
        <v>100000</v>
      </c>
      <c r="G47" s="112">
        <v>-50000</v>
      </c>
    </row>
    <row r="48" spans="1:7" s="2" customFormat="1" ht="21">
      <c r="A48" s="43" t="s">
        <v>115</v>
      </c>
      <c r="B48" s="47">
        <v>137</v>
      </c>
      <c r="C48" s="45">
        <f>D48+E48+F48+G48</f>
        <v>1433830</v>
      </c>
      <c r="D48" s="55"/>
      <c r="E48" s="55"/>
      <c r="F48" s="55">
        <v>555000</v>
      </c>
      <c r="G48" s="112">
        <v>878830</v>
      </c>
    </row>
    <row r="49" spans="1:7" s="2" customFormat="1" ht="21">
      <c r="A49" s="43"/>
      <c r="B49" s="47"/>
      <c r="C49" s="45"/>
      <c r="D49" s="45"/>
      <c r="E49" s="49"/>
      <c r="F49" s="45"/>
      <c r="G49" s="115"/>
    </row>
    <row r="50" spans="1:7" s="2" customFormat="1" ht="20.399999999999999">
      <c r="A50" s="35" t="s">
        <v>116</v>
      </c>
      <c r="B50" s="48"/>
      <c r="C50" s="38">
        <f>D50+E50+F50+G50</f>
        <v>141069472.31</v>
      </c>
      <c r="D50" s="37">
        <f>D36+D38+D41</f>
        <v>38305240</v>
      </c>
      <c r="E50" s="37">
        <f>E36+E38+E41</f>
        <v>37002240</v>
      </c>
      <c r="F50" s="37">
        <f>F36+F38+F41</f>
        <v>33635801</v>
      </c>
      <c r="G50" s="115">
        <f>G36+G38+G41</f>
        <v>32126191.309999999</v>
      </c>
    </row>
    <row r="51" spans="1:7" s="2" customFormat="1" ht="20.399999999999999">
      <c r="A51" s="35"/>
      <c r="B51" s="48"/>
      <c r="C51" s="38"/>
      <c r="D51" s="52"/>
      <c r="E51" s="53"/>
      <c r="F51" s="50"/>
      <c r="G51" s="50"/>
    </row>
    <row r="52" spans="1:7" ht="20.100000000000001" customHeight="1">
      <c r="A52" s="138" t="s">
        <v>81</v>
      </c>
      <c r="B52" s="139"/>
      <c r="C52" s="139"/>
      <c r="D52" s="139"/>
      <c r="E52" s="139"/>
      <c r="F52" s="139"/>
      <c r="G52" s="140"/>
    </row>
    <row r="53" spans="1:7" ht="20.100000000000001" customHeight="1">
      <c r="A53" s="39" t="s">
        <v>61</v>
      </c>
      <c r="B53" s="22">
        <v>200</v>
      </c>
      <c r="C53" s="54">
        <f t="shared" ref="C53:C58" si="2">D53+E53+F53+G53</f>
        <v>85593133</v>
      </c>
      <c r="D53" s="54">
        <v>24373500</v>
      </c>
      <c r="E53" s="44">
        <v>25000000</v>
      </c>
      <c r="F53" s="54">
        <v>19288507</v>
      </c>
      <c r="G53" s="54">
        <v>16931126</v>
      </c>
    </row>
    <row r="54" spans="1:7" ht="20.100000000000001" customHeight="1">
      <c r="A54" s="39" t="s">
        <v>62</v>
      </c>
      <c r="B54" s="22">
        <v>210</v>
      </c>
      <c r="C54" s="54">
        <f t="shared" si="2"/>
        <v>18830504</v>
      </c>
      <c r="D54" s="44">
        <v>5362170</v>
      </c>
      <c r="E54" s="44">
        <v>5500000</v>
      </c>
      <c r="F54" s="44">
        <v>4243477</v>
      </c>
      <c r="G54" s="44">
        <v>3724857</v>
      </c>
    </row>
    <row r="55" spans="1:7" ht="20.100000000000001" customHeight="1">
      <c r="A55" s="39" t="s">
        <v>63</v>
      </c>
      <c r="B55" s="22">
        <v>220</v>
      </c>
      <c r="C55" s="54">
        <f t="shared" si="2"/>
        <v>5682500</v>
      </c>
      <c r="D55" s="44">
        <v>685000</v>
      </c>
      <c r="E55" s="44">
        <v>700000</v>
      </c>
      <c r="F55" s="44">
        <v>853750</v>
      </c>
      <c r="G55" s="44">
        <v>3443750</v>
      </c>
    </row>
    <row r="56" spans="1:7" ht="20.100000000000001" customHeight="1">
      <c r="A56" s="39" t="s">
        <v>64</v>
      </c>
      <c r="B56" s="22">
        <v>230</v>
      </c>
      <c r="C56" s="54">
        <f t="shared" si="2"/>
        <v>13020550</v>
      </c>
      <c r="D56" s="44">
        <v>2500000</v>
      </c>
      <c r="E56" s="44">
        <v>1470550</v>
      </c>
      <c r="F56" s="44">
        <v>5035000</v>
      </c>
      <c r="G56" s="44">
        <v>4015000</v>
      </c>
    </row>
    <row r="57" spans="1:7" ht="20.100000000000001" customHeight="1">
      <c r="A57" s="39" t="s">
        <v>65</v>
      </c>
      <c r="B57" s="22">
        <v>240</v>
      </c>
      <c r="C57" s="54">
        <f t="shared" si="2"/>
        <v>3950000.48</v>
      </c>
      <c r="D57" s="44">
        <v>550000</v>
      </c>
      <c r="E57" s="44">
        <v>550000</v>
      </c>
      <c r="F57" s="44">
        <v>1000000</v>
      </c>
      <c r="G57" s="44">
        <v>1850000.48</v>
      </c>
    </row>
    <row r="58" spans="1:7" ht="20.100000000000001" customHeight="1">
      <c r="A58" s="39" t="s">
        <v>66</v>
      </c>
      <c r="B58" s="22">
        <v>250</v>
      </c>
      <c r="C58" s="54">
        <f t="shared" si="2"/>
        <v>2145500</v>
      </c>
      <c r="D58" s="44">
        <v>411400</v>
      </c>
      <c r="E58" s="44">
        <v>411400</v>
      </c>
      <c r="F58" s="44">
        <v>411350</v>
      </c>
      <c r="G58" s="44">
        <v>911350</v>
      </c>
    </row>
    <row r="59" spans="1:7" ht="20.100000000000001" customHeight="1">
      <c r="A59" s="39" t="s">
        <v>67</v>
      </c>
      <c r="B59" s="22">
        <v>260</v>
      </c>
      <c r="C59" s="54">
        <f t="shared" ref="C59:C64" si="3">D59+E59+F59+G59</f>
        <v>10700</v>
      </c>
      <c r="D59" s="44">
        <v>15000</v>
      </c>
      <c r="E59" s="44">
        <v>10000</v>
      </c>
      <c r="F59" s="44">
        <v>12500</v>
      </c>
      <c r="G59" s="44">
        <v>-26800</v>
      </c>
    </row>
    <row r="60" spans="1:7" ht="20.100000000000001" customHeight="1">
      <c r="A60" s="39" t="s">
        <v>74</v>
      </c>
      <c r="B60" s="22">
        <v>270</v>
      </c>
      <c r="C60" s="94">
        <f t="shared" si="3"/>
        <v>14075000</v>
      </c>
      <c r="D60" s="54">
        <f>D61+D62+D63+D64</f>
        <v>4967370</v>
      </c>
      <c r="E60" s="54">
        <f>E61+E62+E63+E64</f>
        <v>3377390</v>
      </c>
      <c r="F60" s="54">
        <f>F61+F62+F63+F64</f>
        <v>2390848</v>
      </c>
      <c r="G60" s="54">
        <f>G61+G62+G63+G64</f>
        <v>3339392</v>
      </c>
    </row>
    <row r="61" spans="1:7" ht="20.100000000000001" customHeight="1">
      <c r="A61" s="43" t="s">
        <v>68</v>
      </c>
      <c r="B61" s="47">
        <v>271</v>
      </c>
      <c r="C61" s="95">
        <f t="shared" si="3"/>
        <v>3137540</v>
      </c>
      <c r="D61" s="55">
        <v>2267330</v>
      </c>
      <c r="E61" s="55">
        <v>1157900</v>
      </c>
      <c r="F61" s="55">
        <v>-323117</v>
      </c>
      <c r="G61" s="55">
        <v>35427</v>
      </c>
    </row>
    <row r="62" spans="1:7" ht="20.100000000000001" customHeight="1">
      <c r="A62" s="43" t="s">
        <v>69</v>
      </c>
      <c r="B62" s="47">
        <v>272</v>
      </c>
      <c r="C62" s="96">
        <f t="shared" si="3"/>
        <v>344730</v>
      </c>
      <c r="D62" s="55">
        <v>91800</v>
      </c>
      <c r="E62" s="55">
        <v>91800</v>
      </c>
      <c r="F62" s="55">
        <v>73641</v>
      </c>
      <c r="G62" s="55">
        <v>87489</v>
      </c>
    </row>
    <row r="63" spans="1:7" ht="20.100000000000001" customHeight="1">
      <c r="A63" s="43" t="s">
        <v>70</v>
      </c>
      <c r="B63" s="47">
        <v>273</v>
      </c>
      <c r="C63" s="95">
        <f t="shared" si="3"/>
        <v>9975500</v>
      </c>
      <c r="D63" s="55">
        <v>2465350</v>
      </c>
      <c r="E63" s="55">
        <v>1984800</v>
      </c>
      <c r="F63" s="55">
        <v>2502922</v>
      </c>
      <c r="G63" s="55">
        <v>3022428</v>
      </c>
    </row>
    <row r="64" spans="1:7" ht="20.100000000000001" customHeight="1">
      <c r="A64" s="43" t="s">
        <v>71</v>
      </c>
      <c r="B64" s="47">
        <v>275</v>
      </c>
      <c r="C64" s="95">
        <f t="shared" si="3"/>
        <v>617230</v>
      </c>
      <c r="D64" s="55">
        <v>142890</v>
      </c>
      <c r="E64" s="55">
        <v>142890</v>
      </c>
      <c r="F64" s="55">
        <v>137402</v>
      </c>
      <c r="G64" s="55">
        <v>194048</v>
      </c>
    </row>
    <row r="65" spans="1:7" ht="20.100000000000001" customHeight="1">
      <c r="A65" s="56" t="s">
        <v>72</v>
      </c>
      <c r="B65" s="57">
        <v>276</v>
      </c>
      <c r="C65" s="93"/>
      <c r="D65" s="59"/>
      <c r="E65" s="59"/>
      <c r="F65" s="59"/>
      <c r="G65" s="59"/>
    </row>
    <row r="66" spans="1:7" ht="37.5" customHeight="1">
      <c r="A66" s="60" t="s">
        <v>73</v>
      </c>
      <c r="B66" s="57">
        <v>280</v>
      </c>
      <c r="C66" s="93"/>
      <c r="D66" s="58"/>
      <c r="E66" s="58"/>
      <c r="F66" s="58"/>
      <c r="G66" s="58"/>
    </row>
    <row r="67" spans="1:7" ht="20.100000000000001" customHeight="1">
      <c r="A67" s="60" t="s">
        <v>75</v>
      </c>
      <c r="B67" s="57">
        <v>290</v>
      </c>
      <c r="C67" s="97">
        <f>D67+E67+F67+G67</f>
        <v>480000</v>
      </c>
      <c r="D67" s="44">
        <v>145000</v>
      </c>
      <c r="E67" s="44">
        <v>125000</v>
      </c>
      <c r="F67" s="44">
        <v>195000</v>
      </c>
      <c r="G67" s="44">
        <v>15000</v>
      </c>
    </row>
    <row r="68" spans="1:7" ht="20.100000000000001" customHeight="1">
      <c r="A68" s="60" t="s">
        <v>76</v>
      </c>
      <c r="B68" s="57">
        <v>300</v>
      </c>
      <c r="C68" s="58">
        <f>SUM(D68:G68)</f>
        <v>490972</v>
      </c>
      <c r="D68" s="58"/>
      <c r="E68" s="58"/>
      <c r="F68" s="58">
        <f>F70</f>
        <v>270972</v>
      </c>
      <c r="G68" s="58">
        <v>220000</v>
      </c>
    </row>
    <row r="69" spans="1:7" ht="20.100000000000001" customHeight="1">
      <c r="A69" s="60" t="s">
        <v>43</v>
      </c>
      <c r="B69" s="57">
        <v>310</v>
      </c>
      <c r="C69" s="38"/>
      <c r="D69" s="58"/>
      <c r="E69" s="58"/>
      <c r="F69" s="58"/>
      <c r="G69" s="58"/>
    </row>
    <row r="70" spans="1:7" ht="20.100000000000001" customHeight="1">
      <c r="A70" s="60" t="s">
        <v>91</v>
      </c>
      <c r="B70" s="57">
        <v>320</v>
      </c>
      <c r="C70" s="58">
        <f>C71</f>
        <v>445322</v>
      </c>
      <c r="D70" s="58"/>
      <c r="E70" s="58"/>
      <c r="F70" s="58">
        <f>F71+F72</f>
        <v>270972</v>
      </c>
      <c r="G70" s="58">
        <f>G71+G72</f>
        <v>219990</v>
      </c>
    </row>
    <row r="71" spans="1:7" ht="33" customHeight="1">
      <c r="A71" s="105" t="s">
        <v>118</v>
      </c>
      <c r="B71" s="57">
        <v>321</v>
      </c>
      <c r="C71" s="61">
        <f>D71+E71+F71+G71</f>
        <v>445322</v>
      </c>
      <c r="D71" s="61"/>
      <c r="E71" s="58"/>
      <c r="F71" s="55">
        <v>225332</v>
      </c>
      <c r="G71" s="55">
        <v>219990</v>
      </c>
    </row>
    <row r="72" spans="1:7" ht="42.75" customHeight="1">
      <c r="A72" s="56" t="s">
        <v>111</v>
      </c>
      <c r="B72" s="57">
        <v>322</v>
      </c>
      <c r="C72" s="106">
        <f>D72+E72+F72+G72</f>
        <v>45640</v>
      </c>
      <c r="D72" s="106"/>
      <c r="E72" s="106"/>
      <c r="F72" s="55">
        <v>45640</v>
      </c>
      <c r="G72" s="55"/>
    </row>
    <row r="73" spans="1:7" ht="19.5" customHeight="1">
      <c r="A73" s="60" t="s">
        <v>77</v>
      </c>
      <c r="B73" s="57">
        <v>330</v>
      </c>
      <c r="C73" s="38">
        <f>C53+C54+C55+C56+C57+C58+C59+C60+C67+C68</f>
        <v>144278859.48000002</v>
      </c>
      <c r="D73" s="38">
        <f>D53+D54+D55+D56+D57+D58+D59+D60+D67+D68</f>
        <v>39009440</v>
      </c>
      <c r="E73" s="38">
        <f>E53+E54+E55+E56+E57+E58+E59+E60+E67+E68</f>
        <v>37144340</v>
      </c>
      <c r="F73" s="38">
        <f>F53+F54+F55+F56+F57+F58+F59+F60+F67+F68</f>
        <v>33701404</v>
      </c>
      <c r="G73" s="38">
        <f>G53+G54+G55+G56+G57+G58+G59+G60+G67+G68</f>
        <v>34423675.480000004</v>
      </c>
    </row>
    <row r="74" spans="1:7" ht="19.5" customHeight="1">
      <c r="A74" s="146"/>
      <c r="B74" s="147"/>
      <c r="C74" s="147"/>
      <c r="D74" s="147"/>
      <c r="E74" s="147"/>
      <c r="F74" s="147"/>
      <c r="G74" s="148"/>
    </row>
    <row r="75" spans="1:7" ht="19.5" customHeight="1">
      <c r="A75" s="60" t="s">
        <v>79</v>
      </c>
      <c r="B75" s="57">
        <v>400</v>
      </c>
      <c r="C75" s="86">
        <f>C55+C56+C57</f>
        <v>22653050.48</v>
      </c>
      <c r="D75" s="86">
        <f>D55+D56+D57</f>
        <v>3735000</v>
      </c>
      <c r="E75" s="86">
        <f>E55+E56+E57</f>
        <v>2720550</v>
      </c>
      <c r="F75" s="86">
        <f>F55+F56+F57</f>
        <v>6888750</v>
      </c>
      <c r="G75" s="86">
        <f>G55+G56+G57</f>
        <v>9308750.4800000004</v>
      </c>
    </row>
    <row r="76" spans="1:7" ht="19.5" customHeight="1">
      <c r="A76" s="60" t="s">
        <v>80</v>
      </c>
      <c r="B76" s="57">
        <v>410</v>
      </c>
      <c r="C76" s="86">
        <f t="shared" ref="C76:G77" si="4">C53</f>
        <v>85593133</v>
      </c>
      <c r="D76" s="86">
        <f t="shared" si="4"/>
        <v>24373500</v>
      </c>
      <c r="E76" s="86">
        <f t="shared" si="4"/>
        <v>25000000</v>
      </c>
      <c r="F76" s="86">
        <f>F53</f>
        <v>19288507</v>
      </c>
      <c r="G76" s="86">
        <f t="shared" si="4"/>
        <v>16931126</v>
      </c>
    </row>
    <row r="77" spans="1:7" ht="19.5" customHeight="1">
      <c r="A77" s="60" t="s">
        <v>82</v>
      </c>
      <c r="B77" s="57">
        <v>420</v>
      </c>
      <c r="C77" s="86">
        <f t="shared" si="4"/>
        <v>18830504</v>
      </c>
      <c r="D77" s="86">
        <f t="shared" si="4"/>
        <v>5362170</v>
      </c>
      <c r="E77" s="86">
        <f t="shared" si="4"/>
        <v>5500000</v>
      </c>
      <c r="F77" s="86">
        <f t="shared" si="4"/>
        <v>4243477</v>
      </c>
      <c r="G77" s="86">
        <f t="shared" si="4"/>
        <v>3724857</v>
      </c>
    </row>
    <row r="78" spans="1:7" ht="19.5" customHeight="1">
      <c r="A78" s="60" t="s">
        <v>43</v>
      </c>
      <c r="B78" s="57">
        <v>430</v>
      </c>
      <c r="C78" s="87">
        <f>SUM(D78:G78)</f>
        <v>0</v>
      </c>
      <c r="D78" s="86"/>
      <c r="E78" s="86"/>
      <c r="F78" s="86"/>
      <c r="G78" s="86"/>
    </row>
    <row r="79" spans="1:7" ht="19.5" customHeight="1">
      <c r="A79" s="60" t="s">
        <v>83</v>
      </c>
      <c r="B79" s="57">
        <v>440</v>
      </c>
      <c r="C79" s="86">
        <f>C58+C59+C60+C67+C68</f>
        <v>17202172</v>
      </c>
      <c r="D79" s="86">
        <f>D58+D59+D60+D67+D68</f>
        <v>5538770</v>
      </c>
      <c r="E79" s="86">
        <f>E58+E59+E60+E67+E68</f>
        <v>3923790</v>
      </c>
      <c r="F79" s="86">
        <f>F58+F59+F60+F67+F68</f>
        <v>3280670</v>
      </c>
      <c r="G79" s="86">
        <f>G58+G59+G60+G67+G68</f>
        <v>4458942</v>
      </c>
    </row>
    <row r="80" spans="1:7" ht="19.5" customHeight="1">
      <c r="A80" s="60" t="s">
        <v>84</v>
      </c>
      <c r="B80" s="57">
        <v>450</v>
      </c>
      <c r="C80" s="87">
        <f>SUM(C75:C79)</f>
        <v>144278859.48000002</v>
      </c>
      <c r="D80" s="87">
        <f>SUM(D75:D79)</f>
        <v>39009440</v>
      </c>
      <c r="E80" s="87">
        <f>SUM(E75:E79)</f>
        <v>37144340</v>
      </c>
      <c r="F80" s="87">
        <f>SUM(F75:F79)</f>
        <v>33701404</v>
      </c>
      <c r="G80" s="87">
        <f>SUM(G75:G79)</f>
        <v>34423675.480000004</v>
      </c>
    </row>
    <row r="81" spans="1:7" ht="20.100000000000001" customHeight="1">
      <c r="A81" s="146" t="s">
        <v>47</v>
      </c>
      <c r="B81" s="147"/>
      <c r="C81" s="147"/>
      <c r="D81" s="147"/>
      <c r="E81" s="147"/>
      <c r="F81" s="147"/>
      <c r="G81" s="148"/>
    </row>
    <row r="82" spans="1:7" ht="22.5" customHeight="1">
      <c r="A82" s="42" t="s">
        <v>52</v>
      </c>
      <c r="B82" s="57">
        <v>500</v>
      </c>
      <c r="C82" s="38">
        <f>D82+E82+F82+G82</f>
        <v>5699362</v>
      </c>
      <c r="D82" s="38">
        <f>D83</f>
        <v>450570</v>
      </c>
      <c r="E82" s="38">
        <f>E83</f>
        <v>1986992</v>
      </c>
      <c r="F82" s="38">
        <f>F83</f>
        <v>1650000</v>
      </c>
      <c r="G82" s="38">
        <f>SUM(G83)</f>
        <v>1611800</v>
      </c>
    </row>
    <row r="83" spans="1:7" ht="37.5" customHeight="1">
      <c r="A83" s="60" t="s">
        <v>46</v>
      </c>
      <c r="B83" s="63">
        <v>501</v>
      </c>
      <c r="C83" s="58">
        <f>D83+E83+F83+G83</f>
        <v>5699362</v>
      </c>
      <c r="D83" s="38">
        <v>450570</v>
      </c>
      <c r="E83" s="38">
        <v>1986992</v>
      </c>
      <c r="F83" s="103">
        <v>1650000</v>
      </c>
      <c r="G83" s="108">
        <v>1611800</v>
      </c>
    </row>
    <row r="84" spans="1:7" ht="20.100000000000001" customHeight="1">
      <c r="A84" s="42" t="s">
        <v>44</v>
      </c>
      <c r="B84" s="64">
        <v>510</v>
      </c>
      <c r="C84" s="38">
        <f>D84+E84+F84+G84</f>
        <v>6093965</v>
      </c>
      <c r="D84" s="38">
        <f>D86+D90</f>
        <v>450570</v>
      </c>
      <c r="E84" s="38">
        <f>E86+E90+E89</f>
        <v>1986992</v>
      </c>
      <c r="F84" s="38">
        <f>F86+F90</f>
        <v>1675900</v>
      </c>
      <c r="G84" s="38">
        <f>SUM(G85:G90)</f>
        <v>1980503</v>
      </c>
    </row>
    <row r="85" spans="1:7" ht="20.100000000000001" customHeight="1">
      <c r="A85" s="60" t="s">
        <v>0</v>
      </c>
      <c r="B85" s="65">
        <v>511</v>
      </c>
      <c r="C85" s="38"/>
      <c r="D85" s="58"/>
      <c r="E85" s="58"/>
      <c r="F85" s="58"/>
      <c r="G85" s="58"/>
    </row>
    <row r="86" spans="1:7" ht="20.100000000000001" customHeight="1">
      <c r="A86" s="60" t="s">
        <v>1</v>
      </c>
      <c r="B86" s="66">
        <v>512</v>
      </c>
      <c r="C86" s="58">
        <f>D86+E86+F86+G86</f>
        <v>3624443</v>
      </c>
      <c r="D86" s="58">
        <v>250000</v>
      </c>
      <c r="E86" s="58">
        <v>1100000</v>
      </c>
      <c r="F86" s="109">
        <v>1425900</v>
      </c>
      <c r="G86" s="99">
        <v>848543</v>
      </c>
    </row>
    <row r="87" spans="1:7" ht="20.100000000000001" customHeight="1">
      <c r="A87" s="60" t="s">
        <v>16</v>
      </c>
      <c r="B87" s="65">
        <v>513</v>
      </c>
      <c r="C87" s="38"/>
      <c r="D87" s="58"/>
      <c r="E87" s="58"/>
      <c r="F87" s="98"/>
      <c r="G87" s="58"/>
    </row>
    <row r="88" spans="1:7" ht="20.100000000000001" customHeight="1">
      <c r="A88" s="60" t="s">
        <v>2</v>
      </c>
      <c r="B88" s="66">
        <v>514</v>
      </c>
      <c r="C88" s="58">
        <f>G88</f>
        <v>3360</v>
      </c>
      <c r="D88" s="58"/>
      <c r="E88" s="58"/>
      <c r="F88" s="98"/>
      <c r="G88" s="58">
        <v>3360</v>
      </c>
    </row>
    <row r="89" spans="1:7" ht="36" customHeight="1">
      <c r="A89" s="60" t="s">
        <v>17</v>
      </c>
      <c r="B89" s="65">
        <v>515</v>
      </c>
      <c r="C89" s="58">
        <f>E89</f>
        <v>450000</v>
      </c>
      <c r="D89" s="98"/>
      <c r="E89" s="58">
        <v>450000</v>
      </c>
      <c r="F89" s="110"/>
      <c r="G89" s="58"/>
    </row>
    <row r="90" spans="1:7" ht="20.100000000000001" customHeight="1">
      <c r="A90" s="60" t="s">
        <v>32</v>
      </c>
      <c r="B90" s="63">
        <v>516</v>
      </c>
      <c r="C90" s="58">
        <f>E90+F90+G90+D90</f>
        <v>2016162</v>
      </c>
      <c r="D90" s="84">
        <v>200570</v>
      </c>
      <c r="E90" s="58">
        <v>436992</v>
      </c>
      <c r="F90" s="100">
        <v>250000</v>
      </c>
      <c r="G90" s="99">
        <v>1128600</v>
      </c>
    </row>
    <row r="91" spans="1:7" ht="20.100000000000001" customHeight="1">
      <c r="A91" s="146" t="s">
        <v>51</v>
      </c>
      <c r="B91" s="147"/>
      <c r="C91" s="147"/>
      <c r="D91" s="147"/>
      <c r="E91" s="147"/>
      <c r="F91" s="147"/>
      <c r="G91" s="148"/>
    </row>
    <row r="92" spans="1:7" ht="20.100000000000001" customHeight="1">
      <c r="A92" s="60" t="s">
        <v>53</v>
      </c>
      <c r="B92" s="57">
        <v>600</v>
      </c>
      <c r="C92" s="51">
        <f t="shared" ref="C92:C100" si="5">SUM(D92:G92)</f>
        <v>0</v>
      </c>
      <c r="D92" s="51">
        <f>SUM(D93:D96)</f>
        <v>0</v>
      </c>
      <c r="E92" s="51">
        <f>SUM(E93:E96)</f>
        <v>0</v>
      </c>
      <c r="F92" s="51">
        <f>SUM(F93:F96)</f>
        <v>0</v>
      </c>
      <c r="G92" s="51">
        <f>SUM(G93:G96)</f>
        <v>0</v>
      </c>
    </row>
    <row r="93" spans="1:7" ht="20.100000000000001" customHeight="1">
      <c r="A93" s="56" t="s">
        <v>54</v>
      </c>
      <c r="B93" s="63">
        <v>601</v>
      </c>
      <c r="C93" s="62">
        <f t="shared" si="5"/>
        <v>0</v>
      </c>
      <c r="D93" s="62"/>
      <c r="E93" s="62"/>
      <c r="F93" s="62"/>
      <c r="G93" s="62"/>
    </row>
    <row r="94" spans="1:7" ht="20.100000000000001" customHeight="1">
      <c r="A94" s="56" t="s">
        <v>55</v>
      </c>
      <c r="B94" s="63">
        <v>602</v>
      </c>
      <c r="C94" s="62">
        <f t="shared" si="5"/>
        <v>0</v>
      </c>
      <c r="D94" s="62"/>
      <c r="E94" s="62"/>
      <c r="F94" s="62"/>
      <c r="G94" s="62"/>
    </row>
    <row r="95" spans="1:7" ht="20.100000000000001" customHeight="1">
      <c r="A95" s="56" t="s">
        <v>56</v>
      </c>
      <c r="B95" s="63">
        <v>603</v>
      </c>
      <c r="C95" s="62">
        <f t="shared" si="5"/>
        <v>0</v>
      </c>
      <c r="D95" s="62"/>
      <c r="E95" s="62"/>
      <c r="F95" s="62"/>
      <c r="G95" s="62"/>
    </row>
    <row r="96" spans="1:7" ht="20.100000000000001" customHeight="1">
      <c r="A96" s="60" t="s">
        <v>57</v>
      </c>
      <c r="B96" s="57">
        <v>610</v>
      </c>
      <c r="C96" s="62">
        <f t="shared" si="5"/>
        <v>0</v>
      </c>
      <c r="D96" s="62"/>
      <c r="E96" s="62"/>
      <c r="F96" s="62"/>
      <c r="G96" s="62"/>
    </row>
    <row r="97" spans="1:7" ht="20.100000000000001" customHeight="1">
      <c r="A97" s="60" t="s">
        <v>58</v>
      </c>
      <c r="B97" s="57">
        <v>620</v>
      </c>
      <c r="C97" s="51">
        <f t="shared" si="5"/>
        <v>0</v>
      </c>
      <c r="D97" s="51">
        <f>SUM(D98:D101)</f>
        <v>0</v>
      </c>
      <c r="E97" s="51">
        <f>SUM(E98:E101)</f>
        <v>0</v>
      </c>
      <c r="F97" s="51">
        <f>SUM(F98:F101)</f>
        <v>0</v>
      </c>
      <c r="G97" s="51">
        <f>SUM(G98:G101)</f>
        <v>0</v>
      </c>
    </row>
    <row r="98" spans="1:7" ht="20.100000000000001" customHeight="1">
      <c r="A98" s="56" t="s">
        <v>54</v>
      </c>
      <c r="B98" s="63">
        <v>621</v>
      </c>
      <c r="C98" s="62">
        <f t="shared" si="5"/>
        <v>0</v>
      </c>
      <c r="D98" s="62"/>
      <c r="E98" s="62"/>
      <c r="F98" s="62"/>
      <c r="G98" s="62"/>
    </row>
    <row r="99" spans="1:7" ht="20.100000000000001" customHeight="1">
      <c r="A99" s="56" t="s">
        <v>55</v>
      </c>
      <c r="B99" s="63">
        <v>622</v>
      </c>
      <c r="C99" s="62">
        <f t="shared" si="5"/>
        <v>0</v>
      </c>
      <c r="D99" s="62"/>
      <c r="E99" s="62"/>
      <c r="F99" s="62"/>
      <c r="G99" s="62"/>
    </row>
    <row r="100" spans="1:7" ht="20.100000000000001" customHeight="1">
      <c r="A100" s="56" t="s">
        <v>56</v>
      </c>
      <c r="B100" s="63">
        <v>623</v>
      </c>
      <c r="C100" s="62">
        <f t="shared" si="5"/>
        <v>0</v>
      </c>
      <c r="D100" s="62"/>
      <c r="E100" s="62"/>
      <c r="F100" s="62"/>
      <c r="G100" s="62"/>
    </row>
    <row r="101" spans="1:7" ht="20.100000000000001" customHeight="1">
      <c r="A101" s="60" t="s">
        <v>33</v>
      </c>
      <c r="B101" s="57">
        <v>630</v>
      </c>
      <c r="C101" s="62">
        <f>SUM(D101:G101)</f>
        <v>0</v>
      </c>
      <c r="D101" s="62"/>
      <c r="E101" s="62"/>
      <c r="F101" s="62"/>
      <c r="G101" s="62"/>
    </row>
    <row r="102" spans="1:7" ht="20.100000000000001" customHeight="1">
      <c r="A102" s="42" t="s">
        <v>13</v>
      </c>
      <c r="B102" s="67">
        <v>700</v>
      </c>
      <c r="C102" s="38">
        <f>C50+C82</f>
        <v>146768834.31</v>
      </c>
      <c r="D102" s="38">
        <f>D50+D82</f>
        <v>38755810</v>
      </c>
      <c r="E102" s="38">
        <f>E50+E82</f>
        <v>38989232</v>
      </c>
      <c r="F102" s="38">
        <f>F50+F82</f>
        <v>35285801</v>
      </c>
      <c r="G102" s="38">
        <f>G50+G82</f>
        <v>33737991.310000002</v>
      </c>
    </row>
    <row r="103" spans="1:7" ht="20.100000000000001" customHeight="1">
      <c r="A103" s="42" t="s">
        <v>20</v>
      </c>
      <c r="B103" s="67">
        <v>800</v>
      </c>
      <c r="C103" s="38">
        <f>C73+C84</f>
        <v>150372824.48000002</v>
      </c>
      <c r="D103" s="38">
        <f>D73+D84</f>
        <v>39460010</v>
      </c>
      <c r="E103" s="38">
        <f>E73+E84</f>
        <v>39131332</v>
      </c>
      <c r="F103" s="38">
        <f>F73+F84</f>
        <v>35377304</v>
      </c>
      <c r="G103" s="38">
        <f>G73+G84</f>
        <v>36404178.480000004</v>
      </c>
    </row>
    <row r="104" spans="1:7" ht="19.5" customHeight="1">
      <c r="A104" s="68" t="s">
        <v>48</v>
      </c>
      <c r="B104" s="69">
        <v>850</v>
      </c>
      <c r="C104" s="70">
        <f>C33+C102-C103</f>
        <v>2085268.9999999702</v>
      </c>
      <c r="D104" s="70">
        <f>D33+D102-D103</f>
        <v>4985059.1700000018</v>
      </c>
      <c r="E104" s="70">
        <f>E33+E102-E103</f>
        <v>4842959.1700000018</v>
      </c>
      <c r="F104" s="70">
        <f>F33+F102-F103</f>
        <v>4751456.1700000018</v>
      </c>
      <c r="G104" s="70">
        <f>G33+G102-G103</f>
        <v>2085269</v>
      </c>
    </row>
    <row r="105" spans="1:7" ht="19.5" customHeight="1">
      <c r="A105" s="146" t="s">
        <v>49</v>
      </c>
      <c r="B105" s="147"/>
      <c r="C105" s="71"/>
      <c r="D105" s="71"/>
      <c r="E105" s="72"/>
      <c r="F105" s="73"/>
      <c r="G105" s="73"/>
    </row>
    <row r="106" spans="1:7" ht="19.5" customHeight="1">
      <c r="A106" s="60" t="s">
        <v>59</v>
      </c>
      <c r="B106" s="74">
        <v>900</v>
      </c>
      <c r="C106" s="58">
        <v>553.25</v>
      </c>
      <c r="D106" s="75"/>
      <c r="E106" s="75"/>
      <c r="F106" s="75"/>
      <c r="G106" s="75"/>
    </row>
    <row r="107" spans="1:7" ht="19.5" customHeight="1">
      <c r="A107" s="60" t="s">
        <v>85</v>
      </c>
      <c r="B107" s="74">
        <v>910</v>
      </c>
      <c r="C107" s="58">
        <v>95470509.359999999</v>
      </c>
      <c r="D107" s="62"/>
      <c r="E107" s="62"/>
      <c r="F107" s="62"/>
      <c r="G107" s="62"/>
    </row>
    <row r="108" spans="1:7" ht="19.5" customHeight="1">
      <c r="A108" s="60" t="s">
        <v>50</v>
      </c>
      <c r="B108" s="74">
        <v>920</v>
      </c>
      <c r="C108" s="62"/>
      <c r="D108" s="62"/>
      <c r="E108" s="62"/>
      <c r="F108" s="62"/>
      <c r="G108" s="62"/>
    </row>
    <row r="109" spans="1:7" ht="19.5" customHeight="1">
      <c r="A109" s="60" t="s">
        <v>60</v>
      </c>
      <c r="B109" s="74">
        <v>930</v>
      </c>
      <c r="C109" s="62"/>
      <c r="D109" s="62"/>
      <c r="E109" s="62"/>
      <c r="F109" s="62"/>
      <c r="G109" s="62"/>
    </row>
    <row r="110" spans="1:7" ht="19.5" customHeight="1">
      <c r="A110" s="60" t="s">
        <v>86</v>
      </c>
      <c r="B110" s="74">
        <v>940</v>
      </c>
      <c r="C110" s="62"/>
      <c r="D110" s="62"/>
      <c r="E110" s="62"/>
      <c r="F110" s="62"/>
      <c r="G110" s="62"/>
    </row>
    <row r="111" spans="1:7" ht="19.5" customHeight="1">
      <c r="A111" s="60" t="s">
        <v>87</v>
      </c>
      <c r="B111" s="74">
        <v>950</v>
      </c>
      <c r="C111" s="62"/>
      <c r="D111" s="76"/>
      <c r="E111" s="76"/>
      <c r="F111" s="76"/>
      <c r="G111" s="76"/>
    </row>
    <row r="112" spans="1:7" ht="19.5" customHeight="1">
      <c r="A112" s="77"/>
      <c r="B112" s="78"/>
      <c r="C112" s="79"/>
      <c r="D112" s="80"/>
      <c r="E112" s="80"/>
      <c r="F112" s="80"/>
      <c r="G112" s="80"/>
    </row>
    <row r="113" spans="1:7" ht="19.5" customHeight="1">
      <c r="A113" s="77"/>
      <c r="B113" s="78"/>
      <c r="C113" s="79"/>
      <c r="D113" s="11"/>
      <c r="E113" s="11"/>
      <c r="F113" s="11"/>
      <c r="G113" s="11"/>
    </row>
    <row r="114" spans="1:7" s="2" customFormat="1" ht="21" customHeight="1">
      <c r="A114" s="81" t="s">
        <v>122</v>
      </c>
      <c r="B114" s="116"/>
      <c r="C114" s="120"/>
      <c r="D114" s="121"/>
      <c r="E114" s="121"/>
      <c r="F114" s="121"/>
      <c r="G114" s="121"/>
    </row>
    <row r="115" spans="1:7" s="2" customFormat="1" ht="19.5" customHeight="1">
      <c r="A115" s="81" t="s">
        <v>123</v>
      </c>
      <c r="B115" s="122"/>
      <c r="C115" s="123"/>
      <c r="D115" s="124"/>
      <c r="E115" s="149" t="s">
        <v>120</v>
      </c>
      <c r="F115" s="149"/>
      <c r="G115" s="149"/>
    </row>
    <row r="116" spans="1:7" ht="20.100000000000001" customHeight="1">
      <c r="A116" s="82"/>
      <c r="B116" s="11"/>
      <c r="C116" s="82"/>
      <c r="D116" s="118"/>
      <c r="E116" s="128"/>
      <c r="F116" s="128"/>
      <c r="G116" s="128"/>
    </row>
    <row r="117" spans="1:7" ht="20.100000000000001" customHeight="1">
      <c r="A117" s="6"/>
      <c r="C117" s="31"/>
      <c r="D117" s="119"/>
      <c r="E117" s="119"/>
      <c r="F117" s="119"/>
      <c r="G117" s="119"/>
    </row>
    <row r="118" spans="1:7">
      <c r="A118" s="6"/>
      <c r="C118" s="31"/>
      <c r="D118" s="7"/>
      <c r="E118" s="7"/>
      <c r="F118" s="7"/>
      <c r="G118" s="7"/>
    </row>
    <row r="119" spans="1:7">
      <c r="A119" s="9"/>
      <c r="C119" s="30"/>
    </row>
    <row r="120" spans="1:7">
      <c r="A120" s="9"/>
    </row>
    <row r="121" spans="1:7">
      <c r="A121" s="9"/>
    </row>
    <row r="122" spans="1:7">
      <c r="A122" s="9"/>
    </row>
    <row r="123" spans="1:7">
      <c r="A123" s="9"/>
    </row>
    <row r="124" spans="1:7">
      <c r="A124" s="9"/>
    </row>
    <row r="125" spans="1:7">
      <c r="A125" s="9"/>
    </row>
    <row r="126" spans="1:7">
      <c r="A126" s="9"/>
    </row>
    <row r="127" spans="1:7">
      <c r="A127" s="9"/>
    </row>
    <row r="128" spans="1:7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  <row r="172" spans="1:1">
      <c r="A172" s="9"/>
    </row>
    <row r="173" spans="1:1">
      <c r="A173" s="9"/>
    </row>
    <row r="174" spans="1:1">
      <c r="A174" s="9"/>
    </row>
    <row r="175" spans="1:1">
      <c r="A175" s="9"/>
    </row>
    <row r="176" spans="1:1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89" spans="1:1">
      <c r="A189" s="9"/>
    </row>
    <row r="190" spans="1:1">
      <c r="A190" s="9"/>
    </row>
    <row r="191" spans="1:1">
      <c r="A191" s="9"/>
    </row>
    <row r="192" spans="1:1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  <row r="202" spans="1:1">
      <c r="A202" s="9"/>
    </row>
    <row r="203" spans="1:1">
      <c r="A203" s="9"/>
    </row>
    <row r="204" spans="1:1">
      <c r="A204" s="9"/>
    </row>
    <row r="205" spans="1:1">
      <c r="A205" s="9"/>
    </row>
    <row r="206" spans="1:1">
      <c r="A206" s="9"/>
    </row>
    <row r="207" spans="1:1">
      <c r="A207" s="9"/>
    </row>
    <row r="208" spans="1:1">
      <c r="A208" s="9"/>
    </row>
    <row r="209" spans="1:1">
      <c r="A209" s="9"/>
    </row>
    <row r="210" spans="1:1">
      <c r="A210" s="9"/>
    </row>
    <row r="211" spans="1:1">
      <c r="A211" s="9"/>
    </row>
    <row r="212" spans="1:1">
      <c r="A212" s="9"/>
    </row>
    <row r="213" spans="1:1">
      <c r="A213" s="9"/>
    </row>
    <row r="214" spans="1:1">
      <c r="A214" s="9"/>
    </row>
    <row r="215" spans="1:1">
      <c r="A215" s="9"/>
    </row>
    <row r="216" spans="1:1">
      <c r="A216" s="9"/>
    </row>
    <row r="217" spans="1:1">
      <c r="A217" s="9"/>
    </row>
    <row r="218" spans="1:1">
      <c r="A218" s="9"/>
    </row>
    <row r="219" spans="1:1">
      <c r="A219" s="9"/>
    </row>
    <row r="220" spans="1:1">
      <c r="A220" s="9"/>
    </row>
    <row r="221" spans="1:1">
      <c r="A221" s="9"/>
    </row>
    <row r="222" spans="1:1">
      <c r="A222" s="9"/>
    </row>
    <row r="223" spans="1:1">
      <c r="A223" s="9"/>
    </row>
    <row r="224" spans="1:1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</sheetData>
  <mergeCells count="36">
    <mergeCell ref="A74:G74"/>
    <mergeCell ref="E116:G116"/>
    <mergeCell ref="E115:G115"/>
    <mergeCell ref="A105:B105"/>
    <mergeCell ref="A91:G91"/>
    <mergeCell ref="A81:G81"/>
    <mergeCell ref="A52:G52"/>
    <mergeCell ref="D30:G30"/>
    <mergeCell ref="A35:G35"/>
    <mergeCell ref="A30:A31"/>
    <mergeCell ref="A34:G34"/>
    <mergeCell ref="B30:B31"/>
    <mergeCell ref="C30:C31"/>
    <mergeCell ref="A28:G28"/>
    <mergeCell ref="B18:C18"/>
    <mergeCell ref="B24:D24"/>
    <mergeCell ref="B19:E19"/>
    <mergeCell ref="B21:C21"/>
    <mergeCell ref="B23:C23"/>
    <mergeCell ref="B26:C26"/>
    <mergeCell ref="B25:C25"/>
    <mergeCell ref="D22:F22"/>
    <mergeCell ref="B14:C14"/>
    <mergeCell ref="B15:E15"/>
    <mergeCell ref="B16:C16"/>
    <mergeCell ref="B22:C22"/>
    <mergeCell ref="B20:C20"/>
    <mergeCell ref="D21:F21"/>
    <mergeCell ref="B17:C17"/>
    <mergeCell ref="F14:G14"/>
    <mergeCell ref="F11:G11"/>
    <mergeCell ref="E6:G6"/>
    <mergeCell ref="E2:G2"/>
    <mergeCell ref="E3:G3"/>
    <mergeCell ref="E4:G4"/>
    <mergeCell ref="E5:G5"/>
  </mergeCells>
  <phoneticPr fontId="3" type="noConversion"/>
  <pageMargins left="0.39370078740157483" right="0.27559055118110237" top="0.2" bottom="0.2" header="0.39370078740157483" footer="0.2"/>
  <pageSetup paperSize="9" scale="51" orientation="landscape" r:id="rId1"/>
  <headerFooter alignWithMargins="0"/>
  <rowBreaks count="2" manualBreakCount="2">
    <brk id="40" max="8" man="1"/>
    <brk id="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I. Фін план</vt:lpstr>
      <vt:lpstr>'I. Фін план'!Заголовки_для_печати</vt:lpstr>
    </vt:vector>
  </TitlesOfParts>
  <Company>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2025-12-15T06:42:32Z</cp:lastPrinted>
  <dcterms:created xsi:type="dcterms:W3CDTF">2003-03-13T16:00:22Z</dcterms:created>
  <dcterms:modified xsi:type="dcterms:W3CDTF">2025-12-26T09:30:30Z</dcterms:modified>
</cp:coreProperties>
</file>