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268"/>
  </bookViews>
  <sheets>
    <sheet name="Аркуш1" sheetId="1" r:id="rId1"/>
  </sheets>
  <definedNames>
    <definedName name="Print_Area" localSheetId="0">Аркуш1!$A$1:$N$112</definedName>
    <definedName name="Print_Titles" localSheetId="0">Аркуш1!$9:$12</definedName>
  </definedNames>
  <calcPr calcId="144525"/>
</workbook>
</file>

<file path=xl/calcChain.xml><?xml version="1.0" encoding="utf-8"?>
<calcChain xmlns="http://schemas.openxmlformats.org/spreadsheetml/2006/main">
  <c r="I91" i="1" l="1"/>
  <c r="H91" i="1"/>
  <c r="G91" i="1"/>
  <c r="E91" i="1"/>
  <c r="D91" i="1"/>
  <c r="C91" i="1"/>
  <c r="M92" i="1"/>
  <c r="L92" i="1"/>
  <c r="K92" i="1"/>
  <c r="J92" i="1"/>
  <c r="F92" i="1"/>
  <c r="M100" i="1"/>
  <c r="L100" i="1"/>
  <c r="K100" i="1"/>
  <c r="J100" i="1"/>
  <c r="F100" i="1"/>
  <c r="M68" i="1"/>
  <c r="L68" i="1"/>
  <c r="K68" i="1"/>
  <c r="J68" i="1"/>
  <c r="F68" i="1"/>
  <c r="N92" i="1" l="1"/>
  <c r="N68" i="1"/>
  <c r="N100" i="1"/>
  <c r="M47" i="1"/>
  <c r="L47" i="1"/>
  <c r="K47" i="1"/>
  <c r="J47" i="1"/>
  <c r="F47" i="1"/>
  <c r="M20" i="1"/>
  <c r="L20" i="1"/>
  <c r="K20" i="1"/>
  <c r="J20" i="1"/>
  <c r="F20" i="1"/>
  <c r="N47" i="1" l="1"/>
  <c r="N20" i="1"/>
  <c r="I107" i="1"/>
  <c r="H107" i="1"/>
  <c r="G107" i="1"/>
  <c r="D107" i="1"/>
  <c r="C107" i="1"/>
  <c r="E107" i="1"/>
  <c r="M108" i="1"/>
  <c r="L108" i="1"/>
  <c r="K108" i="1"/>
  <c r="J108" i="1"/>
  <c r="F108" i="1"/>
  <c r="N108" i="1" l="1"/>
  <c r="M110" i="1"/>
  <c r="L110" i="1"/>
  <c r="K110" i="1"/>
  <c r="J110" i="1"/>
  <c r="F110" i="1"/>
  <c r="M109" i="1"/>
  <c r="L109" i="1"/>
  <c r="K109" i="1"/>
  <c r="J109" i="1"/>
  <c r="F109" i="1"/>
  <c r="J107" i="1"/>
  <c r="K107" i="1"/>
  <c r="M106" i="1"/>
  <c r="L106" i="1"/>
  <c r="K106" i="1"/>
  <c r="J106" i="1"/>
  <c r="F106" i="1"/>
  <c r="M105" i="1"/>
  <c r="L105" i="1"/>
  <c r="K105" i="1"/>
  <c r="J105" i="1"/>
  <c r="F105" i="1"/>
  <c r="I104" i="1"/>
  <c r="J104" i="1" s="1"/>
  <c r="H104" i="1"/>
  <c r="G104" i="1"/>
  <c r="E104" i="1"/>
  <c r="D104" i="1"/>
  <c r="L104" i="1" s="1"/>
  <c r="C104" i="1"/>
  <c r="M103" i="1"/>
  <c r="L103" i="1"/>
  <c r="K103" i="1"/>
  <c r="J103" i="1"/>
  <c r="F103" i="1"/>
  <c r="M102" i="1"/>
  <c r="L102" i="1"/>
  <c r="K102" i="1"/>
  <c r="J102" i="1"/>
  <c r="F102" i="1"/>
  <c r="M101" i="1"/>
  <c r="L101" i="1"/>
  <c r="K101" i="1"/>
  <c r="J101" i="1"/>
  <c r="F101" i="1"/>
  <c r="M99" i="1"/>
  <c r="L99" i="1"/>
  <c r="K99" i="1"/>
  <c r="J99" i="1"/>
  <c r="F99" i="1"/>
  <c r="I98" i="1"/>
  <c r="H98" i="1"/>
  <c r="G98" i="1"/>
  <c r="G95" i="1" s="1"/>
  <c r="G94" i="1" s="1"/>
  <c r="E98" i="1"/>
  <c r="D98" i="1"/>
  <c r="C98" i="1"/>
  <c r="M97" i="1"/>
  <c r="L97" i="1"/>
  <c r="K97" i="1"/>
  <c r="J97" i="1"/>
  <c r="F97" i="1"/>
  <c r="I96" i="1"/>
  <c r="H96" i="1"/>
  <c r="H95" i="1" s="1"/>
  <c r="H94" i="1" s="1"/>
  <c r="G96" i="1"/>
  <c r="E96" i="1"/>
  <c r="M96" i="1" s="1"/>
  <c r="D96" i="1"/>
  <c r="C96" i="1"/>
  <c r="H90" i="1"/>
  <c r="M91" i="1"/>
  <c r="L91" i="1"/>
  <c r="C90" i="1"/>
  <c r="G90" i="1"/>
  <c r="E90" i="1"/>
  <c r="D90" i="1"/>
  <c r="M89" i="1"/>
  <c r="L89" i="1"/>
  <c r="K89" i="1"/>
  <c r="J89" i="1"/>
  <c r="F89" i="1"/>
  <c r="I88" i="1"/>
  <c r="I87" i="1" s="1"/>
  <c r="H88" i="1"/>
  <c r="H87" i="1" s="1"/>
  <c r="G88" i="1"/>
  <c r="G87" i="1" s="1"/>
  <c r="E88" i="1"/>
  <c r="D88" i="1"/>
  <c r="C88" i="1"/>
  <c r="M85" i="1"/>
  <c r="L85" i="1"/>
  <c r="K85" i="1"/>
  <c r="J85" i="1"/>
  <c r="F85" i="1"/>
  <c r="M84" i="1"/>
  <c r="L84" i="1"/>
  <c r="K84" i="1"/>
  <c r="J84" i="1"/>
  <c r="F84" i="1"/>
  <c r="I83" i="1"/>
  <c r="H83" i="1"/>
  <c r="G83" i="1"/>
  <c r="E83" i="1"/>
  <c r="D83" i="1"/>
  <c r="C83" i="1"/>
  <c r="M82" i="1"/>
  <c r="L82" i="1"/>
  <c r="K82" i="1"/>
  <c r="J82" i="1"/>
  <c r="F82" i="1"/>
  <c r="M81" i="1"/>
  <c r="L81" i="1"/>
  <c r="K81" i="1"/>
  <c r="J81" i="1"/>
  <c r="F81" i="1"/>
  <c r="I80" i="1"/>
  <c r="H80" i="1"/>
  <c r="H79" i="1" s="1"/>
  <c r="G80" i="1"/>
  <c r="G79" i="1" s="1"/>
  <c r="E80" i="1"/>
  <c r="D80" i="1"/>
  <c r="C80" i="1"/>
  <c r="M78" i="1"/>
  <c r="L78" i="1"/>
  <c r="K78" i="1"/>
  <c r="J78" i="1"/>
  <c r="F78" i="1"/>
  <c r="M77" i="1"/>
  <c r="L77" i="1"/>
  <c r="K77" i="1"/>
  <c r="J77" i="1"/>
  <c r="F77" i="1"/>
  <c r="I76" i="1"/>
  <c r="I75" i="1" s="1"/>
  <c r="H76" i="1"/>
  <c r="G76" i="1"/>
  <c r="G75" i="1" s="1"/>
  <c r="E76" i="1"/>
  <c r="D76" i="1"/>
  <c r="L76" i="1" s="1"/>
  <c r="C76" i="1"/>
  <c r="H75" i="1"/>
  <c r="C75" i="1"/>
  <c r="M74" i="1"/>
  <c r="L74" i="1"/>
  <c r="K74" i="1"/>
  <c r="J74" i="1"/>
  <c r="F74" i="1"/>
  <c r="M73" i="1"/>
  <c r="L73" i="1"/>
  <c r="K73" i="1"/>
  <c r="J73" i="1"/>
  <c r="F73" i="1"/>
  <c r="I72" i="1"/>
  <c r="H72" i="1"/>
  <c r="G72" i="1"/>
  <c r="E72" i="1"/>
  <c r="D72" i="1"/>
  <c r="C72" i="1"/>
  <c r="M71" i="1"/>
  <c r="L71" i="1"/>
  <c r="K71" i="1"/>
  <c r="J71" i="1"/>
  <c r="F71" i="1"/>
  <c r="I70" i="1"/>
  <c r="H70" i="1"/>
  <c r="G70" i="1"/>
  <c r="E70" i="1"/>
  <c r="D70" i="1"/>
  <c r="C70" i="1"/>
  <c r="M69" i="1"/>
  <c r="L69" i="1"/>
  <c r="K69" i="1"/>
  <c r="J69" i="1"/>
  <c r="F69" i="1"/>
  <c r="M67" i="1"/>
  <c r="L67" i="1"/>
  <c r="K67" i="1"/>
  <c r="J67" i="1"/>
  <c r="F67" i="1"/>
  <c r="M66" i="1"/>
  <c r="L66" i="1"/>
  <c r="K66" i="1"/>
  <c r="J66" i="1"/>
  <c r="F66" i="1"/>
  <c r="I65" i="1"/>
  <c r="H65" i="1"/>
  <c r="G65" i="1"/>
  <c r="E65" i="1"/>
  <c r="D65" i="1"/>
  <c r="C65" i="1"/>
  <c r="M63" i="1"/>
  <c r="L63" i="1"/>
  <c r="K63" i="1"/>
  <c r="J63" i="1"/>
  <c r="F63" i="1"/>
  <c r="M62" i="1"/>
  <c r="L62" i="1"/>
  <c r="K62" i="1"/>
  <c r="J62" i="1"/>
  <c r="F62" i="1"/>
  <c r="I61" i="1"/>
  <c r="I60" i="1" s="1"/>
  <c r="H61" i="1"/>
  <c r="H60" i="1" s="1"/>
  <c r="G61" i="1"/>
  <c r="G60" i="1" s="1"/>
  <c r="E61" i="1"/>
  <c r="D61" i="1"/>
  <c r="C61" i="1"/>
  <c r="M58" i="1"/>
  <c r="L58" i="1"/>
  <c r="K58" i="1"/>
  <c r="J58" i="1"/>
  <c r="F58" i="1"/>
  <c r="M57" i="1"/>
  <c r="L57" i="1"/>
  <c r="K57" i="1"/>
  <c r="J57" i="1"/>
  <c r="F57" i="1"/>
  <c r="M56" i="1"/>
  <c r="L56" i="1"/>
  <c r="K56" i="1"/>
  <c r="J56" i="1"/>
  <c r="F56" i="1"/>
  <c r="I55" i="1"/>
  <c r="H55" i="1"/>
  <c r="H54" i="1" s="1"/>
  <c r="G55" i="1"/>
  <c r="E55" i="1"/>
  <c r="E54" i="1" s="1"/>
  <c r="D55" i="1"/>
  <c r="C55" i="1"/>
  <c r="C54" i="1" s="1"/>
  <c r="M53" i="1"/>
  <c r="L53" i="1"/>
  <c r="K53" i="1"/>
  <c r="J53" i="1"/>
  <c r="F53" i="1"/>
  <c r="M52" i="1"/>
  <c r="L52" i="1"/>
  <c r="K52" i="1"/>
  <c r="J52" i="1"/>
  <c r="F52" i="1"/>
  <c r="I51" i="1"/>
  <c r="H51" i="1"/>
  <c r="G51" i="1"/>
  <c r="E51" i="1"/>
  <c r="D51" i="1"/>
  <c r="C51" i="1"/>
  <c r="M50" i="1"/>
  <c r="L50" i="1"/>
  <c r="K50" i="1"/>
  <c r="J50" i="1"/>
  <c r="F50" i="1"/>
  <c r="I49" i="1"/>
  <c r="H49" i="1"/>
  <c r="G49" i="1"/>
  <c r="E49" i="1"/>
  <c r="D49" i="1"/>
  <c r="C49" i="1"/>
  <c r="M48" i="1"/>
  <c r="L48" i="1"/>
  <c r="K48" i="1"/>
  <c r="J48" i="1"/>
  <c r="F48" i="1"/>
  <c r="M46" i="1"/>
  <c r="L46" i="1"/>
  <c r="K46" i="1"/>
  <c r="J46" i="1"/>
  <c r="F46" i="1"/>
  <c r="M45" i="1"/>
  <c r="L45" i="1"/>
  <c r="K45" i="1"/>
  <c r="J45" i="1"/>
  <c r="F45" i="1"/>
  <c r="M44" i="1"/>
  <c r="L44" i="1"/>
  <c r="K44" i="1"/>
  <c r="J44" i="1"/>
  <c r="F44" i="1"/>
  <c r="M43" i="1"/>
  <c r="L43" i="1"/>
  <c r="K43" i="1"/>
  <c r="J43" i="1"/>
  <c r="F43" i="1"/>
  <c r="M42" i="1"/>
  <c r="L42" i="1"/>
  <c r="K42" i="1"/>
  <c r="J42" i="1"/>
  <c r="F42" i="1"/>
  <c r="M41" i="1"/>
  <c r="L41" i="1"/>
  <c r="K41" i="1"/>
  <c r="J41" i="1"/>
  <c r="F41" i="1"/>
  <c r="M40" i="1"/>
  <c r="L40" i="1"/>
  <c r="K40" i="1"/>
  <c r="J40" i="1"/>
  <c r="F40" i="1"/>
  <c r="I39" i="1"/>
  <c r="H39" i="1"/>
  <c r="G39" i="1"/>
  <c r="E39" i="1"/>
  <c r="D39" i="1"/>
  <c r="C39" i="1"/>
  <c r="M37" i="1"/>
  <c r="L37" i="1"/>
  <c r="K37" i="1"/>
  <c r="J37" i="1"/>
  <c r="F37" i="1"/>
  <c r="M36" i="1"/>
  <c r="L36" i="1"/>
  <c r="K36" i="1"/>
  <c r="J36" i="1"/>
  <c r="F36" i="1"/>
  <c r="I35" i="1"/>
  <c r="H35" i="1"/>
  <c r="G35" i="1"/>
  <c r="E35" i="1"/>
  <c r="D35" i="1"/>
  <c r="C35" i="1"/>
  <c r="M34" i="1"/>
  <c r="L34" i="1"/>
  <c r="K34" i="1"/>
  <c r="J34" i="1"/>
  <c r="F34" i="1"/>
  <c r="I33" i="1"/>
  <c r="H33" i="1"/>
  <c r="G33" i="1"/>
  <c r="E33" i="1"/>
  <c r="D33" i="1"/>
  <c r="C33" i="1"/>
  <c r="M32" i="1"/>
  <c r="L32" i="1"/>
  <c r="K32" i="1"/>
  <c r="J32" i="1"/>
  <c r="F32" i="1"/>
  <c r="I31" i="1"/>
  <c r="H31" i="1"/>
  <c r="G31" i="1"/>
  <c r="E31" i="1"/>
  <c r="D31" i="1"/>
  <c r="C31" i="1"/>
  <c r="M29" i="1"/>
  <c r="L29" i="1"/>
  <c r="K29" i="1"/>
  <c r="J29" i="1"/>
  <c r="F29" i="1"/>
  <c r="I28" i="1"/>
  <c r="H28" i="1"/>
  <c r="G28" i="1"/>
  <c r="E28" i="1"/>
  <c r="D28" i="1"/>
  <c r="C28" i="1"/>
  <c r="M27" i="1"/>
  <c r="L27" i="1"/>
  <c r="K27" i="1"/>
  <c r="J27" i="1"/>
  <c r="F27" i="1"/>
  <c r="M26" i="1"/>
  <c r="L26" i="1"/>
  <c r="K26" i="1"/>
  <c r="J26" i="1"/>
  <c r="F26" i="1"/>
  <c r="I25" i="1"/>
  <c r="H25" i="1"/>
  <c r="H24" i="1" s="1"/>
  <c r="G25" i="1"/>
  <c r="E25" i="1"/>
  <c r="D25" i="1"/>
  <c r="C25" i="1"/>
  <c r="C24" i="1" s="1"/>
  <c r="M23" i="1"/>
  <c r="L23" i="1"/>
  <c r="K23" i="1"/>
  <c r="J23" i="1"/>
  <c r="F23" i="1"/>
  <c r="I22" i="1"/>
  <c r="H22" i="1"/>
  <c r="J22" i="1" s="1"/>
  <c r="G22" i="1"/>
  <c r="E22" i="1"/>
  <c r="D22" i="1"/>
  <c r="C22" i="1"/>
  <c r="K22" i="1" s="1"/>
  <c r="M21" i="1"/>
  <c r="L21" i="1"/>
  <c r="K21" i="1"/>
  <c r="J21" i="1"/>
  <c r="F21" i="1"/>
  <c r="M19" i="1"/>
  <c r="L19" i="1"/>
  <c r="K19" i="1"/>
  <c r="J19" i="1"/>
  <c r="F19" i="1"/>
  <c r="M18" i="1"/>
  <c r="L18" i="1"/>
  <c r="K18" i="1"/>
  <c r="J18" i="1"/>
  <c r="F18" i="1"/>
  <c r="M17" i="1"/>
  <c r="L17" i="1"/>
  <c r="K17" i="1"/>
  <c r="J17" i="1"/>
  <c r="F17" i="1"/>
  <c r="I16" i="1"/>
  <c r="H16" i="1"/>
  <c r="H15" i="1" s="1"/>
  <c r="G16" i="1"/>
  <c r="G15" i="1" s="1"/>
  <c r="E16" i="1"/>
  <c r="M16" i="1" s="1"/>
  <c r="D16" i="1"/>
  <c r="C16" i="1"/>
  <c r="C15" i="1" s="1"/>
  <c r="M28" i="1" l="1"/>
  <c r="L31" i="1"/>
  <c r="N31" i="1" s="1"/>
  <c r="J31" i="1"/>
  <c r="M33" i="1"/>
  <c r="L35" i="1"/>
  <c r="J35" i="1"/>
  <c r="L49" i="1"/>
  <c r="J49" i="1"/>
  <c r="K55" i="1"/>
  <c r="L70" i="1"/>
  <c r="M72" i="1"/>
  <c r="K80" i="1"/>
  <c r="L22" i="1"/>
  <c r="K28" i="1"/>
  <c r="M31" i="1"/>
  <c r="K49" i="1"/>
  <c r="J51" i="1"/>
  <c r="J65" i="1"/>
  <c r="M70" i="1"/>
  <c r="J72" i="1"/>
  <c r="K76" i="1"/>
  <c r="L80" i="1"/>
  <c r="M83" i="1"/>
  <c r="K96" i="1"/>
  <c r="K98" i="1"/>
  <c r="N102" i="1"/>
  <c r="K75" i="1"/>
  <c r="J75" i="1"/>
  <c r="J60" i="1"/>
  <c r="K31" i="1"/>
  <c r="K35" i="1"/>
  <c r="L72" i="1"/>
  <c r="F80" i="1"/>
  <c r="J61" i="1"/>
  <c r="H64" i="1"/>
  <c r="H59" i="1" s="1"/>
  <c r="H30" i="1"/>
  <c r="M49" i="1"/>
  <c r="N49" i="1" s="1"/>
  <c r="M51" i="1"/>
  <c r="M65" i="1"/>
  <c r="I64" i="1"/>
  <c r="J64" i="1" s="1"/>
  <c r="K83" i="1"/>
  <c r="L98" i="1"/>
  <c r="L39" i="1"/>
  <c r="M80" i="1"/>
  <c r="N80" i="1" s="1"/>
  <c r="D79" i="1"/>
  <c r="L79" i="1" s="1"/>
  <c r="L96" i="1"/>
  <c r="N96" i="1" s="1"/>
  <c r="M98" i="1"/>
  <c r="K104" i="1"/>
  <c r="H38" i="1"/>
  <c r="F83" i="1"/>
  <c r="L90" i="1"/>
  <c r="D24" i="1"/>
  <c r="L24" i="1" s="1"/>
  <c r="K88" i="1"/>
  <c r="I15" i="1"/>
  <c r="M25" i="1"/>
  <c r="J39" i="1"/>
  <c r="L55" i="1"/>
  <c r="K61" i="1"/>
  <c r="L88" i="1"/>
  <c r="J96" i="1"/>
  <c r="M22" i="1"/>
  <c r="N22" i="1" s="1"/>
  <c r="K25" i="1"/>
  <c r="C30" i="1"/>
  <c r="L61" i="1"/>
  <c r="K72" i="1"/>
  <c r="N110" i="1"/>
  <c r="J87" i="1"/>
  <c r="J88" i="1"/>
  <c r="N84" i="1"/>
  <c r="F88" i="1"/>
  <c r="C87" i="1"/>
  <c r="C86" i="1" s="1"/>
  <c r="K91" i="1"/>
  <c r="N78" i="1"/>
  <c r="H86" i="1"/>
  <c r="K65" i="1"/>
  <c r="J91" i="1"/>
  <c r="J98" i="1"/>
  <c r="L65" i="1"/>
  <c r="D64" i="1"/>
  <c r="L64" i="1" s="1"/>
  <c r="K39" i="1"/>
  <c r="N41" i="1"/>
  <c r="J15" i="1"/>
  <c r="J16" i="1"/>
  <c r="K15" i="1"/>
  <c r="L16" i="1"/>
  <c r="N16" i="1" s="1"/>
  <c r="F107" i="1"/>
  <c r="N66" i="1"/>
  <c r="N48" i="1"/>
  <c r="N45" i="1"/>
  <c r="N44" i="1"/>
  <c r="N40" i="1"/>
  <c r="D15" i="1"/>
  <c r="L15" i="1" s="1"/>
  <c r="L107" i="1"/>
  <c r="N27" i="1"/>
  <c r="N34" i="1"/>
  <c r="N36" i="1"/>
  <c r="N73" i="1"/>
  <c r="N101" i="1"/>
  <c r="N69" i="1"/>
  <c r="N81" i="1"/>
  <c r="N89" i="1"/>
  <c r="N109" i="1"/>
  <c r="N85" i="1"/>
  <c r="N23" i="1"/>
  <c r="N26" i="1"/>
  <c r="N82" i="1"/>
  <c r="I90" i="1"/>
  <c r="J90" i="1" s="1"/>
  <c r="J76" i="1"/>
  <c r="N57" i="1"/>
  <c r="M55" i="1"/>
  <c r="N55" i="1" s="1"/>
  <c r="E87" i="1"/>
  <c r="M87" i="1" s="1"/>
  <c r="M88" i="1"/>
  <c r="N77" i="1"/>
  <c r="E15" i="1"/>
  <c r="D75" i="1"/>
  <c r="L75" i="1" s="1"/>
  <c r="F76" i="1"/>
  <c r="E75" i="1"/>
  <c r="M76" i="1"/>
  <c r="N76" i="1" s="1"/>
  <c r="N62" i="1"/>
  <c r="F61" i="1"/>
  <c r="N106" i="1"/>
  <c r="N97" i="1"/>
  <c r="N21" i="1"/>
  <c r="N17" i="1"/>
  <c r="F16" i="1"/>
  <c r="N19" i="1"/>
  <c r="N18" i="1"/>
  <c r="F22" i="1"/>
  <c r="N29" i="1"/>
  <c r="E24" i="1"/>
  <c r="F24" i="1" s="1"/>
  <c r="N32" i="1"/>
  <c r="F31" i="1"/>
  <c r="F35" i="1"/>
  <c r="N37" i="1"/>
  <c r="M35" i="1"/>
  <c r="N35" i="1" s="1"/>
  <c r="N42" i="1"/>
  <c r="F39" i="1"/>
  <c r="N43" i="1"/>
  <c r="M39" i="1"/>
  <c r="N39" i="1" s="1"/>
  <c r="N46" i="1"/>
  <c r="N50" i="1"/>
  <c r="F49" i="1"/>
  <c r="N52" i="1"/>
  <c r="N53" i="1"/>
  <c r="J55" i="1"/>
  <c r="N58" i="1"/>
  <c r="N56" i="1"/>
  <c r="M61" i="1"/>
  <c r="N63" i="1"/>
  <c r="E60" i="1"/>
  <c r="M60" i="1" s="1"/>
  <c r="N67" i="1"/>
  <c r="F65" i="1"/>
  <c r="N71" i="1"/>
  <c r="N70" i="1"/>
  <c r="F72" i="1"/>
  <c r="N74" i="1"/>
  <c r="J80" i="1"/>
  <c r="I79" i="1"/>
  <c r="J79" i="1" s="1"/>
  <c r="J83" i="1"/>
  <c r="F98" i="1"/>
  <c r="N99" i="1"/>
  <c r="N103" i="1"/>
  <c r="N105" i="1"/>
  <c r="F104" i="1"/>
  <c r="M104" i="1"/>
  <c r="N104" i="1" s="1"/>
  <c r="M107" i="1"/>
  <c r="E95" i="1"/>
  <c r="E94" i="1" s="1"/>
  <c r="C64" i="1"/>
  <c r="K16" i="1"/>
  <c r="K33" i="1"/>
  <c r="G30" i="1"/>
  <c r="N61" i="1"/>
  <c r="J33" i="1"/>
  <c r="G86" i="1"/>
  <c r="K90" i="1"/>
  <c r="J25" i="1"/>
  <c r="L28" i="1"/>
  <c r="N28" i="1" s="1"/>
  <c r="L51" i="1"/>
  <c r="D38" i="1"/>
  <c r="G64" i="1"/>
  <c r="G59" i="1" s="1"/>
  <c r="K70" i="1"/>
  <c r="G38" i="1"/>
  <c r="K51" i="1"/>
  <c r="N91" i="1"/>
  <c r="N72" i="1"/>
  <c r="J28" i="1"/>
  <c r="D54" i="1"/>
  <c r="L54" i="1" s="1"/>
  <c r="N98" i="1"/>
  <c r="G24" i="1"/>
  <c r="D30" i="1"/>
  <c r="L33" i="1"/>
  <c r="G54" i="1"/>
  <c r="K54" i="1" s="1"/>
  <c r="L25" i="1"/>
  <c r="D95" i="1"/>
  <c r="C38" i="1"/>
  <c r="I54" i="1"/>
  <c r="J54" i="1" s="1"/>
  <c r="C60" i="1"/>
  <c r="C79" i="1"/>
  <c r="K79" i="1" s="1"/>
  <c r="D60" i="1"/>
  <c r="J70" i="1"/>
  <c r="D87" i="1"/>
  <c r="E30" i="1"/>
  <c r="E38" i="1"/>
  <c r="I30" i="1"/>
  <c r="J30" i="1" s="1"/>
  <c r="I38" i="1"/>
  <c r="C95" i="1"/>
  <c r="F25" i="1"/>
  <c r="F28" i="1"/>
  <c r="F33" i="1"/>
  <c r="F51" i="1"/>
  <c r="F55" i="1"/>
  <c r="F70" i="1"/>
  <c r="L83" i="1"/>
  <c r="N83" i="1" s="1"/>
  <c r="F90" i="1"/>
  <c r="F91" i="1"/>
  <c r="F96" i="1"/>
  <c r="I24" i="1"/>
  <c r="E64" i="1"/>
  <c r="E79" i="1"/>
  <c r="I95" i="1"/>
  <c r="N33" i="1" l="1"/>
  <c r="M15" i="1"/>
  <c r="K87" i="1"/>
  <c r="J38" i="1"/>
  <c r="N25" i="1"/>
  <c r="K86" i="1"/>
  <c r="H14" i="1"/>
  <c r="I59" i="1"/>
  <c r="K30" i="1"/>
  <c r="I86" i="1"/>
  <c r="J86" i="1" s="1"/>
  <c r="L30" i="1"/>
  <c r="L38" i="1"/>
  <c r="N65" i="1"/>
  <c r="N51" i="1"/>
  <c r="N88" i="1"/>
  <c r="H93" i="1"/>
  <c r="H111" i="1" s="1"/>
  <c r="E86" i="1"/>
  <c r="N15" i="1"/>
  <c r="F15" i="1"/>
  <c r="N107" i="1"/>
  <c r="M90" i="1"/>
  <c r="N90" i="1" s="1"/>
  <c r="F75" i="1"/>
  <c r="M75" i="1"/>
  <c r="N75" i="1" s="1"/>
  <c r="F95" i="1"/>
  <c r="E14" i="1"/>
  <c r="J59" i="1"/>
  <c r="M95" i="1"/>
  <c r="F64" i="1"/>
  <c r="E59" i="1"/>
  <c r="M64" i="1"/>
  <c r="N64" i="1" s="1"/>
  <c r="J24" i="1"/>
  <c r="I14" i="1"/>
  <c r="J14" i="1" s="1"/>
  <c r="M24" i="1"/>
  <c r="N24" i="1" s="1"/>
  <c r="C59" i="1"/>
  <c r="K59" i="1" s="1"/>
  <c r="K60" i="1"/>
  <c r="F79" i="1"/>
  <c r="M79" i="1"/>
  <c r="N79" i="1" s="1"/>
  <c r="M54" i="1"/>
  <c r="N54" i="1" s="1"/>
  <c r="K95" i="1"/>
  <c r="C94" i="1"/>
  <c r="K94" i="1" s="1"/>
  <c r="G14" i="1"/>
  <c r="G93" i="1" s="1"/>
  <c r="G111" i="1" s="1"/>
  <c r="K24" i="1"/>
  <c r="D86" i="1"/>
  <c r="L87" i="1"/>
  <c r="N87" i="1" s="1"/>
  <c r="D59" i="1"/>
  <c r="L60" i="1"/>
  <c r="N60" i="1" s="1"/>
  <c r="C14" i="1"/>
  <c r="K38" i="1"/>
  <c r="J95" i="1"/>
  <c r="I94" i="1"/>
  <c r="F38" i="1"/>
  <c r="M38" i="1"/>
  <c r="N38" i="1" s="1"/>
  <c r="K64" i="1"/>
  <c r="L95" i="1"/>
  <c r="D94" i="1"/>
  <c r="D14" i="1"/>
  <c r="L14" i="1" s="1"/>
  <c r="F54" i="1"/>
  <c r="F30" i="1"/>
  <c r="M30" i="1"/>
  <c r="N30" i="1" s="1"/>
  <c r="F60" i="1"/>
  <c r="F87" i="1"/>
  <c r="M86" i="1" l="1"/>
  <c r="N95" i="1"/>
  <c r="E93" i="1"/>
  <c r="E111" i="1" s="1"/>
  <c r="I93" i="1"/>
  <c r="I111" i="1" s="1"/>
  <c r="L59" i="1"/>
  <c r="D93" i="1"/>
  <c r="L93" i="1" s="1"/>
  <c r="K14" i="1"/>
  <c r="C93" i="1"/>
  <c r="L94" i="1"/>
  <c r="F94" i="1"/>
  <c r="M14" i="1"/>
  <c r="N14" i="1" s="1"/>
  <c r="F14" i="1"/>
  <c r="J94" i="1"/>
  <c r="M94" i="1"/>
  <c r="F59" i="1"/>
  <c r="M59" i="1"/>
  <c r="L86" i="1"/>
  <c r="N86" i="1" s="1"/>
  <c r="F86" i="1"/>
  <c r="J93" i="1" l="1"/>
  <c r="M93" i="1"/>
  <c r="N93" i="1" s="1"/>
  <c r="N94" i="1"/>
  <c r="N59" i="1"/>
  <c r="D111" i="1"/>
  <c r="F93" i="1"/>
  <c r="J111" i="1"/>
  <c r="M111" i="1"/>
  <c r="K93" i="1"/>
  <c r="C111" i="1"/>
  <c r="K111" i="1" s="1"/>
  <c r="F111" i="1" l="1"/>
  <c r="L111" i="1"/>
  <c r="N111" i="1" s="1"/>
</calcChain>
</file>

<file path=xl/sharedStrings.xml><?xml version="1.0" encoding="utf-8"?>
<sst xmlns="http://schemas.openxmlformats.org/spreadsheetml/2006/main" count="217" uniqueCount="205">
  <si>
    <t>Додаток №1</t>
  </si>
  <si>
    <t>Найменування показника</t>
  </si>
  <si>
    <t>Код бюджетної класифікації</t>
  </si>
  <si>
    <t>Загальний фонд</t>
  </si>
  <si>
    <t>Спеціальний фонд</t>
  </si>
  <si>
    <t>Разом</t>
  </si>
  <si>
    <t>затверджений план на рік</t>
  </si>
  <si>
    <t>Уточнений план нарік</t>
  </si>
  <si>
    <t xml:space="preserve">виконано за звітний період </t>
  </si>
  <si>
    <t>І. Доходи</t>
  </si>
  <si>
    <t>Податкові надходження</t>
  </si>
  <si>
    <t>10000000</t>
  </si>
  <si>
    <t>Податки на доходи, податки на прибуток, податки на збільшення ринкової вартості  </t>
  </si>
  <si>
    <t>11000000</t>
  </si>
  <si>
    <t>Податок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</si>
  <si>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</si>
  <si>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</si>
  <si>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</si>
  <si>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</si>
  <si>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</si>
  <si>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</si>
  <si>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</si>
  <si>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доходи фізичних осіб із доходів спеціалістів резидента Дія Сіті</t>
  </si>
  <si>
    <t>11011200</t>
  </si>
  <si>
    <t>Податок на прибуток підприємств  </t>
  </si>
  <si>
    <t>11020000</t>
  </si>
  <si>
    <t>Податок на прибуток підприємств та фінансових установ комунальної власності </t>
  </si>
  <si>
    <t>11020200</t>
  </si>
  <si>
    <t>Рентна плата та плата за використання інших природних ресурсів </t>
  </si>
  <si>
    <t>13000000</t>
  </si>
  <si>
    <t>Рентна плата за спеціальне використання лісових ресурсів </t>
  </si>
  <si>
    <t>13010000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</si>
  <si>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</si>
  <si>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13010100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</si>
  <si>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</si>
  <si>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13010200</t>
  </si>
  <si>
    <t>Рентна плата за користування надрами загальнодержавного значення</t>
  </si>
  <si>
    <t>13030000</t>
  </si>
  <si>
    <t>Рентна плата за користування надрами для видобування інших корисних копалин загальнодержавного значення </t>
  </si>
  <si>
    <t>13030100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</si>
  <si>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</si>
  <si>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</si>
  <si>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 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</si>
  <si>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</si>
  <si>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</si>
  <si>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</si>
  <si>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</si>
  <si>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</si>
  <si>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</si>
  <si>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</si>
  <si>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</si>
  <si>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</si>
  <si>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14040100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</si>
  <si>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</si>
  <si>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14040200</t>
  </si>
  <si>
    <t>Місцеві податки та збори, що сплачуються (перераховуються) згідно з Податковим кодексом України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</si>
  <si>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</si>
  <si>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</si>
  <si>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</si>
  <si>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</si>
  <si>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</si>
  <si>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</si>
  <si>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</si>
  <si>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</si>
  <si>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</si>
  <si>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</si>
  <si>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</si>
  <si>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 </t>
  </si>
  <si>
    <t>18010500</t>
  </si>
  <si>
    <t>Орендна плата з юридичних осіб </t>
  </si>
  <si>
    <t>18010600</t>
  </si>
  <si>
    <t>Земельний податок з фізичних осіб </t>
  </si>
  <si>
    <t>18010700</t>
  </si>
  <si>
    <t>Орендна плата з фізичних осіб </t>
  </si>
  <si>
    <t>18010900</t>
  </si>
  <si>
    <t>Туристичний збір </t>
  </si>
  <si>
    <t>18030000</t>
  </si>
  <si>
    <t>Туристичний збір, сплачений фізичними особами </t>
  </si>
  <si>
    <t>18030200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</si>
  <si>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</si>
  <si>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</si>
  <si>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</si>
  <si>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</si>
  <si>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</si>
  <si>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</si>
  <si>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Інші податки та збори</t>
  </si>
  <si>
    <t>19000000</t>
  </si>
  <si>
    <t>Екологічний податок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</si>
  <si>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</si>
  <si>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</si>
  <si>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</si>
  <si>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</si>
  <si>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</si>
  <si>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</si>
  <si>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19010300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</si>
  <si>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</si>
  <si>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</si>
  <si>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</si>
  <si>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</si>
  <si>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Інші надходження  </t>
  </si>
  <si>
    <t>21080000</t>
  </si>
  <si>
    <t>Адміністративні штрафи та інші санкції </t>
  </si>
  <si>
    <t>21081100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</si>
  <si>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</si>
  <si>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21081500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</si>
  <si>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</si>
  <si>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</si>
  <si>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</si>
  <si>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</si>
  <si>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</si>
  <si>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22010300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</si>
  <si>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</si>
  <si>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</si>
  <si>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 </t>
  </si>
  <si>
    <t>22012600</t>
  </si>
  <si>
    <t>Надходження від орендної плати за користування єдиним майновим комплексом та іншим державним майном</t>
  </si>
  <si>
    <t>22080000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</si>
  <si>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</si>
  <si>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22080400</t>
  </si>
  <si>
    <t>Державне мито  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</si>
  <si>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</si>
  <si>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</si>
  <si>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</si>
  <si>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пов'язане з видачею та оформленням закордонних паспортів (посвідок) та паспортів громадян України  </t>
  </si>
  <si>
    <t>22090400</t>
  </si>
  <si>
    <t>Інші неподаткові надходження</t>
  </si>
  <si>
    <t>24000000</t>
  </si>
  <si>
    <t>24060000</t>
  </si>
  <si>
    <t>24060300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</si>
  <si>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</si>
  <si>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24062100</t>
  </si>
  <si>
    <t>Власні надходження бюджетних установ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</si>
  <si>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</si>
  <si>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</si>
  <si>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</si>
  <si>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 </t>
  </si>
  <si>
    <t>25010100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</si>
  <si>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</si>
  <si>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25010300</t>
  </si>
  <si>
    <t>Інші джерела власних надходжень бюджетних установ  </t>
  </si>
  <si>
    <t>25020000</t>
  </si>
  <si>
    <t>Благодійні внески, гранти та дарунки </t>
  </si>
  <si>
    <t>25020100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</si>
  <si>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</si>
  <si>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25020200</t>
  </si>
  <si>
    <t>Доходи від операцій з капіталом  </t>
  </si>
  <si>
    <t>30000000</t>
  </si>
  <si>
    <t>Надходження від продажу основного капіталу  </t>
  </si>
  <si>
    <t>31000000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</si>
  <si>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</si>
  <si>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31010000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</si>
  <si>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</si>
  <si>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31010200</t>
  </si>
  <si>
    <t>Кошти від продажу землі і нематеріальних активів </t>
  </si>
  <si>
    <t>33000000</t>
  </si>
  <si>
    <t>Кошти від продажу землі </t>
  </si>
  <si>
    <t>33010000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</si>
  <si>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</si>
  <si>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33010100</t>
  </si>
  <si>
    <t>Разом доходів (без урахування міжбюджетних трансфертів)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</si>
  <si>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</si>
  <si>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</si>
  <si>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</si>
  <si>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</si>
  <si>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</si>
  <si>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Дотації</t>
  </si>
  <si>
    <t>41020000</t>
  </si>
  <si>
    <t>Базова дотація</t>
  </si>
  <si>
    <t>41020100</t>
  </si>
  <si>
    <t>Субвенції</t>
  </si>
  <si>
    <t>41030000</t>
  </si>
  <si>
    <t>Освітня субвенція з державного бюджету місцевим бюджетам</t>
  </si>
  <si>
    <t>41033900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</si>
  <si>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</si>
  <si>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</si>
  <si>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</si>
  <si>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41036000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</si>
  <si>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</si>
  <si>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41036300</t>
  </si>
  <si>
    <t>Дотації з місцевих бюджетів іншим місцевим бюджетам</t>
  </si>
  <si>
    <t>41040000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</si>
  <si>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</si>
  <si>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41040200</t>
  </si>
  <si>
    <t>Інші дотації з місцевого бюджету</t>
  </si>
  <si>
    <t>41040400</t>
  </si>
  <si>
    <t>Субвенції з місцевих бюджетів іншим місцевим бюджетам</t>
  </si>
  <si>
    <t>41050000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</si>
  <si>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</si>
  <si>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</si>
  <si>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Інші субвенції з місцевого бюджету</t>
  </si>
  <si>
    <t>41053900</t>
  </si>
  <si>
    <t>Усього</t>
  </si>
  <si>
    <t>90010300</t>
  </si>
  <si>
    <t>% вик. до уточ.плану (рік)</t>
  </si>
  <si>
    <t>Податок на доходи фізичних осіб у вигляді мінімального податкового зобов`язання, що підлягає сплаті фізичними особами</t>
  </si>
  <si>
    <t>Транспортний податок з фізичних осіб</t>
  </si>
  <si>
    <t xml:space="preserve"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
</t>
  </si>
  <si>
    <t>Субвенція з державного бюджету місцевим бюджетам на забезпечення харчуванням учнів закладів загальної середньої освіти</t>
  </si>
  <si>
    <t>Звіт про виконання доходів Рахівської міської територіальної громади за  2025 року</t>
  </si>
  <si>
    <t>до рішення міської ради</t>
  </si>
  <si>
    <t>81-ї сесії 8-го скликання</t>
  </si>
  <si>
    <t>від 27.02.2026 р. №1249</t>
  </si>
  <si>
    <t>В. п. міського голови,</t>
  </si>
  <si>
    <t>секретар ради та виконкому</t>
  </si>
  <si>
    <t>Євген МОЛНАР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</si>
</sst>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5"/>
      <color rgb="FF000000"/>
      <name val="Arial"/>
      <family val="2"/>
      <charset val="204"/>
    </font>
    <font>
      <b/>
      <i/>
      <sz val="5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7"/>
      <color rgb="FF000000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i/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0" fillId="2" borderId="0" xfId="0" applyFill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39" fontId="9" fillId="2" borderId="1" xfId="0" applyNumberFormat="1" applyFont="1" applyFill="1" applyBorder="1" applyAlignment="1">
      <alignment horizontal="right" vertical="center" wrapText="1"/>
    </xf>
    <xf numFmtId="39" fontId="4" fillId="2" borderId="1" xfId="0" applyNumberFormat="1" applyFont="1" applyFill="1" applyBorder="1" applyAlignment="1">
      <alignment horizontal="right" vertical="center" wrapText="1"/>
    </xf>
    <xf numFmtId="39" fontId="10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39" fontId="1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7" fontId="8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164" fontId="13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0" fillId="0" borderId="4" xfId="0" applyBorder="1"/>
    <xf numFmtId="0" fontId="0" fillId="0" borderId="5" xfId="0" applyBorder="1"/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14" fillId="0" borderId="2" xfId="0" applyFont="1" applyBorder="1"/>
    <xf numFmtId="0" fontId="14" fillId="0" borderId="3" xfId="0" applyFont="1" applyBorder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/>
    </xf>
    <xf numFmtId="0" fontId="18" fillId="0" borderId="0" xfId="1" applyFont="1" applyBorder="1" applyAlignment="1">
      <alignment horizontal="right"/>
    </xf>
    <xf numFmtId="0" fontId="1" fillId="2" borderId="0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20" fillId="0" borderId="0" xfId="0" applyFont="1"/>
    <xf numFmtId="0" fontId="20" fillId="0" borderId="0" xfId="0" applyFont="1" applyAlignment="1">
      <alignment horizontal="center"/>
    </xf>
  </cellXfs>
  <cellStyles count="4">
    <cellStyle name="Звичайний 2" xfId="2"/>
    <cellStyle name="Звичайний 3" xfId="3"/>
    <cellStyle name="Обычный" xfId="0" builtinId="0"/>
    <cellStyle name="Обычный_2mm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zoomScale="115" zoomScaleNormal="115" workbookViewId="0">
      <selection activeCell="K9" sqref="K9:N9"/>
    </sheetView>
  </sheetViews>
  <sheetFormatPr defaultRowHeight="14.4" x14ac:dyDescent="0.3"/>
  <cols>
    <col min="1" max="1" width="29.5546875" customWidth="1"/>
    <col min="3" max="5" width="9.6640625" bestFit="1" customWidth="1"/>
    <col min="6" max="6" width="7.33203125" customWidth="1"/>
    <col min="7" max="9" width="9.33203125" bestFit="1" customWidth="1"/>
    <col min="10" max="10" width="7.33203125" customWidth="1"/>
    <col min="11" max="12" width="9.6640625" bestFit="1" customWidth="1"/>
    <col min="13" max="13" width="9.33203125" customWidth="1"/>
    <col min="14" max="14" width="7.33203125" customWidth="1"/>
  </cols>
  <sheetData>
    <row r="1" spans="1:14" s="32" customFormat="1" ht="18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s="32" customFormat="1" ht="15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3" t="s">
        <v>0</v>
      </c>
      <c r="M2" s="33"/>
      <c r="N2" s="33"/>
    </row>
    <row r="3" spans="1:14" s="32" customFormat="1" ht="11.4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3" t="s">
        <v>199</v>
      </c>
      <c r="M3" s="33"/>
      <c r="N3" s="33"/>
    </row>
    <row r="4" spans="1:14" s="32" customFormat="1" ht="11.4" customHeigh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3" t="s">
        <v>200</v>
      </c>
      <c r="M4" s="33"/>
      <c r="N4" s="33"/>
    </row>
    <row r="5" spans="1:14" s="32" customFormat="1" ht="10.8" customHeigh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3" t="s">
        <v>201</v>
      </c>
      <c r="M5" s="33"/>
      <c r="N5" s="33"/>
    </row>
    <row r="6" spans="1:14" s="1" customFormat="1" ht="25.65" customHeight="1" x14ac:dyDescent="0.3">
      <c r="A6" s="24" t="s">
        <v>198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1" customFormat="1" ht="15" x14ac:dyDescent="0.25">
      <c r="A7" s="28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s="1" customFormat="1" ht="15" x14ac:dyDescent="0.25">
      <c r="A8" s="29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1" customFormat="1" ht="13.65" customHeight="1" x14ac:dyDescent="0.2">
      <c r="A9" s="20" t="s">
        <v>1</v>
      </c>
      <c r="B9" s="20" t="s">
        <v>2</v>
      </c>
      <c r="C9" s="20" t="s">
        <v>3</v>
      </c>
      <c r="D9" s="26"/>
      <c r="E9" s="26"/>
      <c r="F9" s="27"/>
      <c r="G9" s="20" t="s">
        <v>4</v>
      </c>
      <c r="H9" s="26"/>
      <c r="I9" s="26"/>
      <c r="J9" s="27"/>
      <c r="K9" s="20" t="s">
        <v>5</v>
      </c>
      <c r="L9" s="26"/>
      <c r="M9" s="26"/>
      <c r="N9" s="27"/>
    </row>
    <row r="10" spans="1:14" s="1" customFormat="1" ht="27.45" customHeight="1" x14ac:dyDescent="0.3">
      <c r="A10" s="22"/>
      <c r="B10" s="22"/>
      <c r="C10" s="20" t="s">
        <v>6</v>
      </c>
      <c r="D10" s="20" t="s">
        <v>7</v>
      </c>
      <c r="E10" s="20" t="s">
        <v>8</v>
      </c>
      <c r="F10" s="20" t="s">
        <v>193</v>
      </c>
      <c r="G10" s="20" t="s">
        <v>6</v>
      </c>
      <c r="H10" s="20" t="s">
        <v>7</v>
      </c>
      <c r="I10" s="20" t="s">
        <v>8</v>
      </c>
      <c r="J10" s="20" t="s">
        <v>193</v>
      </c>
      <c r="K10" s="20" t="s">
        <v>6</v>
      </c>
      <c r="L10" s="20" t="s">
        <v>7</v>
      </c>
      <c r="M10" s="20" t="s">
        <v>8</v>
      </c>
      <c r="N10" s="20" t="s">
        <v>193</v>
      </c>
    </row>
    <row r="11" spans="1:14" s="1" customFormat="1" ht="48" customHeight="1" x14ac:dyDescent="0.3">
      <c r="A11" s="23"/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s="1" customFormat="1" ht="13.65" customHeight="1" x14ac:dyDescent="0.25">
      <c r="A12" s="6">
        <v>1</v>
      </c>
      <c r="B12" s="11">
        <v>2</v>
      </c>
      <c r="C12" s="13">
        <v>3</v>
      </c>
      <c r="D12" s="13">
        <v>4</v>
      </c>
      <c r="E12" s="6">
        <v>5</v>
      </c>
      <c r="F12" s="11">
        <v>6</v>
      </c>
      <c r="G12" s="13">
        <v>7</v>
      </c>
      <c r="H12" s="13">
        <v>8</v>
      </c>
      <c r="I12" s="6">
        <v>9</v>
      </c>
      <c r="J12" s="11">
        <v>10</v>
      </c>
      <c r="K12" s="13">
        <v>11</v>
      </c>
      <c r="L12" s="13">
        <v>12</v>
      </c>
      <c r="M12" s="6">
        <v>13</v>
      </c>
      <c r="N12" s="11">
        <v>14</v>
      </c>
    </row>
    <row r="13" spans="1:14" s="1" customFormat="1" ht="9.4499999999999993" customHeight="1" x14ac:dyDescent="0.3">
      <c r="A13" s="6" t="s">
        <v>9</v>
      </c>
      <c r="B13" s="2"/>
      <c r="C13" s="3"/>
      <c r="D13" s="3"/>
      <c r="E13" s="4"/>
      <c r="F13" s="4"/>
      <c r="G13" s="4"/>
      <c r="H13" s="4"/>
      <c r="I13" s="4"/>
      <c r="J13" s="4"/>
      <c r="K13" s="5"/>
      <c r="L13" s="5"/>
      <c r="M13" s="5"/>
      <c r="N13" s="5"/>
    </row>
    <row r="14" spans="1:14" s="1" customFormat="1" ht="9.4499999999999993" customHeight="1" x14ac:dyDescent="0.3">
      <c r="A14" s="6" t="s">
        <v>10</v>
      </c>
      <c r="B14" s="12" t="s">
        <v>11</v>
      </c>
      <c r="C14" s="10">
        <f>SUM(C15,C24,C30,C38,C54)</f>
        <v>113837800</v>
      </c>
      <c r="D14" s="10">
        <f>SUM(D15,D24,D30,D38,D54)</f>
        <v>131076567</v>
      </c>
      <c r="E14" s="10">
        <f>SUM(E15,E24,E30,E38,E54)</f>
        <v>130691664.03999999</v>
      </c>
      <c r="F14" s="17">
        <f t="shared" ref="F14:F47" si="0">IFERROR(E14/D14%,0)</f>
        <v>99.706352577879159</v>
      </c>
      <c r="G14" s="10">
        <f>SUM(G15,G24,G30,G38,G54)</f>
        <v>51500</v>
      </c>
      <c r="H14" s="10">
        <f>SUM(H15,H24,H30,H38,H54)</f>
        <v>51500</v>
      </c>
      <c r="I14" s="10">
        <f>SUM(I15,I24,I30,I38,I54)</f>
        <v>58813.369999999995</v>
      </c>
      <c r="J14" s="17">
        <f t="shared" ref="J14:J47" si="1">IFERROR(I14/H14%,0)</f>
        <v>114.20071844660194</v>
      </c>
      <c r="K14" s="10">
        <f t="shared" ref="K14:K47" si="2">C14+G14</f>
        <v>113889300</v>
      </c>
      <c r="L14" s="10">
        <f t="shared" ref="L14:L47" si="3">D14+H14</f>
        <v>131128067</v>
      </c>
      <c r="M14" s="10">
        <f t="shared" ref="M14:M47" si="4">E14+I14</f>
        <v>130750477.41</v>
      </c>
      <c r="N14" s="17">
        <f t="shared" ref="N14:N47" si="5">IFERROR(M14/L14%,0)</f>
        <v>99.712045179465662</v>
      </c>
    </row>
    <row r="15" spans="1:14" s="1" customFormat="1" ht="13.95" customHeight="1" x14ac:dyDescent="0.3">
      <c r="A15" s="7" t="s">
        <v>12</v>
      </c>
      <c r="B15" s="12" t="s">
        <v>13</v>
      </c>
      <c r="C15" s="10">
        <f>SUM(C16,C22)</f>
        <v>74212600</v>
      </c>
      <c r="D15" s="10">
        <f>SUM(D16,D22)</f>
        <v>82077016</v>
      </c>
      <c r="E15" s="10">
        <f>SUM(E16,E22)</f>
        <v>84076640.329999998</v>
      </c>
      <c r="F15" s="17">
        <f t="shared" si="0"/>
        <v>102.43627805621003</v>
      </c>
      <c r="G15" s="10">
        <f>SUM(G16,G22)</f>
        <v>0</v>
      </c>
      <c r="H15" s="10">
        <f>SUM(H16,H22)</f>
        <v>0</v>
      </c>
      <c r="I15" s="10">
        <f>SUM(I16,I22)</f>
        <v>0</v>
      </c>
      <c r="J15" s="17">
        <f t="shared" si="1"/>
        <v>0</v>
      </c>
      <c r="K15" s="10">
        <f t="shared" si="2"/>
        <v>74212600</v>
      </c>
      <c r="L15" s="10">
        <f t="shared" si="3"/>
        <v>82077016</v>
      </c>
      <c r="M15" s="10">
        <f t="shared" si="4"/>
        <v>84076640.329999998</v>
      </c>
      <c r="N15" s="17">
        <f t="shared" si="5"/>
        <v>102.43627805621003</v>
      </c>
    </row>
    <row r="16" spans="1:14" s="1" customFormat="1" ht="8.1" customHeight="1" x14ac:dyDescent="0.3">
      <c r="A16" s="8" t="s">
        <v>14</v>
      </c>
      <c r="B16" s="14" t="s">
        <v>15</v>
      </c>
      <c r="C16" s="10">
        <f>SUM(C17:C21)</f>
        <v>74212600</v>
      </c>
      <c r="D16" s="10">
        <f>SUM(D17:D21)</f>
        <v>82042016</v>
      </c>
      <c r="E16" s="10">
        <f>SUM(E17:E21)</f>
        <v>84041640.329999998</v>
      </c>
      <c r="F16" s="17">
        <f t="shared" si="0"/>
        <v>102.43731739844129</v>
      </c>
      <c r="G16" s="10">
        <f>SUM(G17:G21)</f>
        <v>0</v>
      </c>
      <c r="H16" s="10">
        <f>SUM(H17:H21)</f>
        <v>0</v>
      </c>
      <c r="I16" s="10">
        <f>SUM(I17:I21)</f>
        <v>0</v>
      </c>
      <c r="J16" s="17">
        <f t="shared" si="1"/>
        <v>0</v>
      </c>
      <c r="K16" s="10">
        <f t="shared" si="2"/>
        <v>74212600</v>
      </c>
      <c r="L16" s="10">
        <f t="shared" si="3"/>
        <v>82042016</v>
      </c>
      <c r="M16" s="10">
        <f t="shared" si="4"/>
        <v>84041640.329999998</v>
      </c>
      <c r="N16" s="17">
        <f t="shared" si="5"/>
        <v>102.43731739844129</v>
      </c>
    </row>
    <row r="17" spans="1:14" s="1" customFormat="1" ht="19.5" customHeight="1" x14ac:dyDescent="0.3">
      <c r="A17" s="9" t="s">
        <v>16</v>
      </c>
      <c r="B17" s="15" t="s">
        <v>17</v>
      </c>
      <c r="C17" s="10">
        <v>73245400</v>
      </c>
      <c r="D17" s="10">
        <v>80321700</v>
      </c>
      <c r="E17" s="10">
        <v>82598304.079999998</v>
      </c>
      <c r="F17" s="17">
        <f t="shared" si="0"/>
        <v>102.83435744014382</v>
      </c>
      <c r="G17" s="10"/>
      <c r="H17" s="10"/>
      <c r="I17" s="10"/>
      <c r="J17" s="17">
        <f t="shared" si="1"/>
        <v>0</v>
      </c>
      <c r="K17" s="10">
        <f t="shared" si="2"/>
        <v>73245400</v>
      </c>
      <c r="L17" s="10">
        <f t="shared" si="3"/>
        <v>80321700</v>
      </c>
      <c r="M17" s="10">
        <f t="shared" si="4"/>
        <v>82598304.079999998</v>
      </c>
      <c r="N17" s="17">
        <f t="shared" si="5"/>
        <v>102.83435744014382</v>
      </c>
    </row>
    <row r="18" spans="1:14" s="1" customFormat="1" ht="19.5" customHeight="1" x14ac:dyDescent="0.3">
      <c r="A18" s="9" t="s">
        <v>18</v>
      </c>
      <c r="B18" s="15" t="s">
        <v>19</v>
      </c>
      <c r="C18" s="10">
        <v>719500</v>
      </c>
      <c r="D18" s="10">
        <v>318200</v>
      </c>
      <c r="E18" s="10">
        <v>-129299.7</v>
      </c>
      <c r="F18" s="17">
        <f t="shared" si="0"/>
        <v>-40.634726587052171</v>
      </c>
      <c r="G18" s="10"/>
      <c r="H18" s="10"/>
      <c r="I18" s="10"/>
      <c r="J18" s="17">
        <f t="shared" si="1"/>
        <v>0</v>
      </c>
      <c r="K18" s="10">
        <f t="shared" si="2"/>
        <v>719500</v>
      </c>
      <c r="L18" s="10">
        <f t="shared" si="3"/>
        <v>318200</v>
      </c>
      <c r="M18" s="10">
        <f t="shared" si="4"/>
        <v>-129299.7</v>
      </c>
      <c r="N18" s="17">
        <f t="shared" si="5"/>
        <v>-40.634726587052171</v>
      </c>
    </row>
    <row r="19" spans="1:14" s="1" customFormat="1" ht="19.5" customHeight="1" x14ac:dyDescent="0.3">
      <c r="A19" s="9" t="s">
        <v>20</v>
      </c>
      <c r="B19" s="15" t="s">
        <v>21</v>
      </c>
      <c r="C19" s="10">
        <v>247700</v>
      </c>
      <c r="D19" s="10">
        <v>1005300</v>
      </c>
      <c r="E19" s="10">
        <v>1074688.3400000001</v>
      </c>
      <c r="F19" s="17">
        <f t="shared" si="0"/>
        <v>106.90225206406049</v>
      </c>
      <c r="G19" s="10"/>
      <c r="H19" s="10"/>
      <c r="I19" s="10"/>
      <c r="J19" s="17">
        <f t="shared" si="1"/>
        <v>0</v>
      </c>
      <c r="K19" s="10">
        <f t="shared" si="2"/>
        <v>247700</v>
      </c>
      <c r="L19" s="10">
        <f t="shared" si="3"/>
        <v>1005300</v>
      </c>
      <c r="M19" s="10">
        <f t="shared" si="4"/>
        <v>1074688.3400000001</v>
      </c>
      <c r="N19" s="17">
        <f t="shared" si="5"/>
        <v>106.90225206406049</v>
      </c>
    </row>
    <row r="20" spans="1:14" s="18" customFormat="1" ht="13.95" customHeight="1" x14ac:dyDescent="0.3">
      <c r="A20" s="9" t="s">
        <v>22</v>
      </c>
      <c r="B20" s="15" t="s">
        <v>23</v>
      </c>
      <c r="C20" s="10"/>
      <c r="D20" s="10">
        <v>206738</v>
      </c>
      <c r="E20" s="10">
        <v>251109.48</v>
      </c>
      <c r="F20" s="17">
        <f t="shared" ref="F20" si="6">IFERROR(E20/D20%,0)</f>
        <v>121.46266288732599</v>
      </c>
      <c r="G20" s="10"/>
      <c r="H20" s="10"/>
      <c r="I20" s="10"/>
      <c r="J20" s="17">
        <f t="shared" ref="J20" si="7">IFERROR(I20/H20%,0)</f>
        <v>0</v>
      </c>
      <c r="K20" s="10">
        <f t="shared" ref="K20" si="8">C20+G20</f>
        <v>0</v>
      </c>
      <c r="L20" s="10">
        <f t="shared" ref="L20" si="9">D20+H20</f>
        <v>206738</v>
      </c>
      <c r="M20" s="10">
        <f t="shared" ref="M20" si="10">E20+I20</f>
        <v>251109.48</v>
      </c>
      <c r="N20" s="17">
        <f t="shared" ref="N20" si="11">IFERROR(M20/L20%,0)</f>
        <v>121.46266288732599</v>
      </c>
    </row>
    <row r="21" spans="1:14" s="1" customFormat="1" ht="13.95" customHeight="1" x14ac:dyDescent="0.3">
      <c r="A21" s="9" t="s">
        <v>194</v>
      </c>
      <c r="B21" s="15">
        <v>11011300</v>
      </c>
      <c r="C21" s="10"/>
      <c r="D21" s="10">
        <v>190078</v>
      </c>
      <c r="E21" s="10">
        <v>246838.13</v>
      </c>
      <c r="F21" s="17">
        <f t="shared" si="0"/>
        <v>129.86149370258525</v>
      </c>
      <c r="G21" s="10"/>
      <c r="H21" s="10"/>
      <c r="I21" s="10"/>
      <c r="J21" s="17">
        <f t="shared" si="1"/>
        <v>0</v>
      </c>
      <c r="K21" s="10">
        <f t="shared" si="2"/>
        <v>0</v>
      </c>
      <c r="L21" s="10">
        <f t="shared" si="3"/>
        <v>190078</v>
      </c>
      <c r="M21" s="10">
        <f t="shared" si="4"/>
        <v>246838.13</v>
      </c>
      <c r="N21" s="17">
        <f t="shared" si="5"/>
        <v>129.86149370258525</v>
      </c>
    </row>
    <row r="22" spans="1:14" s="1" customFormat="1" ht="8.1" customHeight="1" x14ac:dyDescent="0.3">
      <c r="A22" s="8" t="s">
        <v>24</v>
      </c>
      <c r="B22" s="14" t="s">
        <v>25</v>
      </c>
      <c r="C22" s="10">
        <f>SUM(C23)</f>
        <v>0</v>
      </c>
      <c r="D22" s="10">
        <f>SUM(D23)</f>
        <v>35000</v>
      </c>
      <c r="E22" s="10">
        <f>SUM(E23)</f>
        <v>35000</v>
      </c>
      <c r="F22" s="17">
        <f t="shared" si="0"/>
        <v>100</v>
      </c>
      <c r="G22" s="10">
        <f>SUM(G23)</f>
        <v>0</v>
      </c>
      <c r="H22" s="10">
        <f>SUM(H23)</f>
        <v>0</v>
      </c>
      <c r="I22" s="10">
        <f>SUM(I23)</f>
        <v>0</v>
      </c>
      <c r="J22" s="17">
        <f t="shared" si="1"/>
        <v>0</v>
      </c>
      <c r="K22" s="10">
        <f t="shared" si="2"/>
        <v>0</v>
      </c>
      <c r="L22" s="10">
        <f t="shared" si="3"/>
        <v>35000</v>
      </c>
      <c r="M22" s="10">
        <f t="shared" si="4"/>
        <v>35000</v>
      </c>
      <c r="N22" s="17">
        <f t="shared" si="5"/>
        <v>100</v>
      </c>
    </row>
    <row r="23" spans="1:14" s="1" customFormat="1" ht="13.95" customHeight="1" x14ac:dyDescent="0.3">
      <c r="A23" s="9" t="s">
        <v>26</v>
      </c>
      <c r="B23" s="15" t="s">
        <v>27</v>
      </c>
      <c r="C23" s="10"/>
      <c r="D23" s="10">
        <v>35000</v>
      </c>
      <c r="E23" s="10">
        <v>35000</v>
      </c>
      <c r="F23" s="17">
        <f t="shared" si="0"/>
        <v>100</v>
      </c>
      <c r="G23" s="10"/>
      <c r="H23" s="10"/>
      <c r="I23" s="10"/>
      <c r="J23" s="17">
        <f t="shared" si="1"/>
        <v>0</v>
      </c>
      <c r="K23" s="10">
        <f t="shared" si="2"/>
        <v>0</v>
      </c>
      <c r="L23" s="10">
        <f t="shared" si="3"/>
        <v>35000</v>
      </c>
      <c r="M23" s="10">
        <f t="shared" si="4"/>
        <v>35000</v>
      </c>
      <c r="N23" s="17">
        <f t="shared" si="5"/>
        <v>100</v>
      </c>
    </row>
    <row r="24" spans="1:14" s="1" customFormat="1" ht="13.95" customHeight="1" x14ac:dyDescent="0.3">
      <c r="A24" s="7" t="s">
        <v>28</v>
      </c>
      <c r="B24" s="12" t="s">
        <v>29</v>
      </c>
      <c r="C24" s="10">
        <f>SUM(C25,C28)</f>
        <v>1458700</v>
      </c>
      <c r="D24" s="10">
        <f>SUM(D25,D28)</f>
        <v>1458700</v>
      </c>
      <c r="E24" s="10">
        <f>SUM(E25,E28)</f>
        <v>1298746.54</v>
      </c>
      <c r="F24" s="17">
        <f t="shared" si="0"/>
        <v>89.034519777884427</v>
      </c>
      <c r="G24" s="10">
        <f>SUM(G25,G28)</f>
        <v>0</v>
      </c>
      <c r="H24" s="10">
        <f>SUM(H25,H28)</f>
        <v>0</v>
      </c>
      <c r="I24" s="10">
        <f>SUM(I25,I28)</f>
        <v>0</v>
      </c>
      <c r="J24" s="17">
        <f t="shared" si="1"/>
        <v>0</v>
      </c>
      <c r="K24" s="10">
        <f t="shared" si="2"/>
        <v>1458700</v>
      </c>
      <c r="L24" s="10">
        <f t="shared" si="3"/>
        <v>1458700</v>
      </c>
      <c r="M24" s="10">
        <f t="shared" si="4"/>
        <v>1298746.54</v>
      </c>
      <c r="N24" s="17">
        <f t="shared" si="5"/>
        <v>89.034519777884427</v>
      </c>
    </row>
    <row r="25" spans="1:14" s="1" customFormat="1" ht="13.95" customHeight="1" x14ac:dyDescent="0.3">
      <c r="A25" s="8" t="s">
        <v>30</v>
      </c>
      <c r="B25" s="14" t="s">
        <v>31</v>
      </c>
      <c r="C25" s="10">
        <f>SUM(C26:C27)</f>
        <v>1416000</v>
      </c>
      <c r="D25" s="10">
        <f>SUM(D26:D27)</f>
        <v>1416000</v>
      </c>
      <c r="E25" s="10">
        <f>SUM(E26:E27)</f>
        <v>1257672.7</v>
      </c>
      <c r="F25" s="17">
        <f t="shared" si="0"/>
        <v>88.818693502824857</v>
      </c>
      <c r="G25" s="10">
        <f>SUM(G26:G27)</f>
        <v>0</v>
      </c>
      <c r="H25" s="10">
        <f>SUM(H26:H27)</f>
        <v>0</v>
      </c>
      <c r="I25" s="10">
        <f>SUM(I26:I27)</f>
        <v>0</v>
      </c>
      <c r="J25" s="17">
        <f t="shared" si="1"/>
        <v>0</v>
      </c>
      <c r="K25" s="10">
        <f t="shared" si="2"/>
        <v>1416000</v>
      </c>
      <c r="L25" s="10">
        <f t="shared" si="3"/>
        <v>1416000</v>
      </c>
      <c r="M25" s="10">
        <f t="shared" si="4"/>
        <v>1257672.7</v>
      </c>
      <c r="N25" s="17">
        <f t="shared" si="5"/>
        <v>88.818693502824857</v>
      </c>
    </row>
    <row r="26" spans="1:14" s="1" customFormat="1" ht="19.5" customHeight="1" x14ac:dyDescent="0.3">
      <c r="A26" s="9" t="s">
        <v>32</v>
      </c>
      <c r="B26" s="15" t="s">
        <v>33</v>
      </c>
      <c r="C26" s="10">
        <v>300000</v>
      </c>
      <c r="D26" s="10">
        <v>300000</v>
      </c>
      <c r="E26" s="10">
        <v>280135.96999999997</v>
      </c>
      <c r="F26" s="17">
        <f t="shared" si="0"/>
        <v>93.378656666666657</v>
      </c>
      <c r="G26" s="10"/>
      <c r="H26" s="10"/>
      <c r="I26" s="10"/>
      <c r="J26" s="17">
        <f t="shared" si="1"/>
        <v>0</v>
      </c>
      <c r="K26" s="10">
        <f t="shared" si="2"/>
        <v>300000</v>
      </c>
      <c r="L26" s="10">
        <f t="shared" si="3"/>
        <v>300000</v>
      </c>
      <c r="M26" s="10">
        <f t="shared" si="4"/>
        <v>280135.96999999997</v>
      </c>
      <c r="N26" s="17">
        <f t="shared" si="5"/>
        <v>93.378656666666657</v>
      </c>
    </row>
    <row r="27" spans="1:14" s="1" customFormat="1" ht="25.2" customHeight="1" x14ac:dyDescent="0.3">
      <c r="A27" s="9" t="s">
        <v>34</v>
      </c>
      <c r="B27" s="15" t="s">
        <v>35</v>
      </c>
      <c r="C27" s="10">
        <v>1116000</v>
      </c>
      <c r="D27" s="10">
        <v>1116000</v>
      </c>
      <c r="E27" s="10">
        <v>977536.73</v>
      </c>
      <c r="F27" s="17">
        <f t="shared" si="0"/>
        <v>87.592896953405017</v>
      </c>
      <c r="G27" s="10"/>
      <c r="H27" s="10"/>
      <c r="I27" s="10"/>
      <c r="J27" s="17">
        <f t="shared" si="1"/>
        <v>0</v>
      </c>
      <c r="K27" s="10">
        <f t="shared" si="2"/>
        <v>1116000</v>
      </c>
      <c r="L27" s="10">
        <f t="shared" si="3"/>
        <v>1116000</v>
      </c>
      <c r="M27" s="10">
        <f t="shared" si="4"/>
        <v>977536.73</v>
      </c>
      <c r="N27" s="17">
        <f t="shared" si="5"/>
        <v>87.592896953405017</v>
      </c>
    </row>
    <row r="28" spans="1:14" s="1" customFormat="1" ht="13.95" customHeight="1" x14ac:dyDescent="0.3">
      <c r="A28" s="8" t="s">
        <v>36</v>
      </c>
      <c r="B28" s="14" t="s">
        <v>37</v>
      </c>
      <c r="C28" s="10">
        <f>SUM(C29)</f>
        <v>42700</v>
      </c>
      <c r="D28" s="10">
        <f>SUM(D29)</f>
        <v>42700</v>
      </c>
      <c r="E28" s="10">
        <f>SUM(E29)</f>
        <v>41073.839999999997</v>
      </c>
      <c r="F28" s="17">
        <f t="shared" si="0"/>
        <v>96.191662763466027</v>
      </c>
      <c r="G28" s="10">
        <f>SUM(G29)</f>
        <v>0</v>
      </c>
      <c r="H28" s="10">
        <f>SUM(H29)</f>
        <v>0</v>
      </c>
      <c r="I28" s="10">
        <f>SUM(I29)</f>
        <v>0</v>
      </c>
      <c r="J28" s="17">
        <f t="shared" si="1"/>
        <v>0</v>
      </c>
      <c r="K28" s="10">
        <f t="shared" si="2"/>
        <v>42700</v>
      </c>
      <c r="L28" s="10">
        <f t="shared" si="3"/>
        <v>42700</v>
      </c>
      <c r="M28" s="10">
        <f t="shared" si="4"/>
        <v>41073.839999999997</v>
      </c>
      <c r="N28" s="17">
        <f t="shared" si="5"/>
        <v>96.191662763466027</v>
      </c>
    </row>
    <row r="29" spans="1:14" s="1" customFormat="1" ht="19.5" customHeight="1" x14ac:dyDescent="0.3">
      <c r="A29" s="9" t="s">
        <v>38</v>
      </c>
      <c r="B29" s="15" t="s">
        <v>39</v>
      </c>
      <c r="C29" s="10">
        <v>42700</v>
      </c>
      <c r="D29" s="10">
        <v>42700</v>
      </c>
      <c r="E29" s="10">
        <v>41073.839999999997</v>
      </c>
      <c r="F29" s="17">
        <f t="shared" si="0"/>
        <v>96.191662763466027</v>
      </c>
      <c r="G29" s="10"/>
      <c r="H29" s="10"/>
      <c r="I29" s="10"/>
      <c r="J29" s="17">
        <f t="shared" si="1"/>
        <v>0</v>
      </c>
      <c r="K29" s="10">
        <f t="shared" si="2"/>
        <v>42700</v>
      </c>
      <c r="L29" s="10">
        <f t="shared" si="3"/>
        <v>42700</v>
      </c>
      <c r="M29" s="10">
        <f t="shared" si="4"/>
        <v>41073.839999999997</v>
      </c>
      <c r="N29" s="17">
        <f t="shared" si="5"/>
        <v>96.191662763466027</v>
      </c>
    </row>
    <row r="30" spans="1:14" s="1" customFormat="1" ht="8.1" customHeight="1" x14ac:dyDescent="0.3">
      <c r="A30" s="7" t="s">
        <v>40</v>
      </c>
      <c r="B30" s="12" t="s">
        <v>41</v>
      </c>
      <c r="C30" s="10">
        <f>SUM(C31,C33,C35)</f>
        <v>11999900</v>
      </c>
      <c r="D30" s="10">
        <f>SUM(D31,D33,D35)</f>
        <v>15452966</v>
      </c>
      <c r="E30" s="10">
        <f>SUM(E31,E33,E35)</f>
        <v>16822215.439999998</v>
      </c>
      <c r="F30" s="17">
        <f t="shared" si="0"/>
        <v>108.86075488679647</v>
      </c>
      <c r="G30" s="10">
        <f>SUM(G31,G33,G35)</f>
        <v>0</v>
      </c>
      <c r="H30" s="10">
        <f>SUM(H31,H33,H35)</f>
        <v>0</v>
      </c>
      <c r="I30" s="10">
        <f>SUM(I31,I33,I35)</f>
        <v>0</v>
      </c>
      <c r="J30" s="17">
        <f t="shared" si="1"/>
        <v>0</v>
      </c>
      <c r="K30" s="10">
        <f t="shared" si="2"/>
        <v>11999900</v>
      </c>
      <c r="L30" s="10">
        <f t="shared" si="3"/>
        <v>15452966</v>
      </c>
      <c r="M30" s="10">
        <f t="shared" si="4"/>
        <v>16822215.439999998</v>
      </c>
      <c r="N30" s="17">
        <f t="shared" si="5"/>
        <v>108.86075488679647</v>
      </c>
    </row>
    <row r="31" spans="1:14" s="1" customFormat="1" ht="13.95" customHeight="1" x14ac:dyDescent="0.3">
      <c r="A31" s="8" t="s">
        <v>42</v>
      </c>
      <c r="B31" s="14" t="s">
        <v>43</v>
      </c>
      <c r="C31" s="10">
        <f>SUM(C32)</f>
        <v>777500</v>
      </c>
      <c r="D31" s="10">
        <f>SUM(D32)</f>
        <v>917500</v>
      </c>
      <c r="E31" s="10">
        <f>SUM(E32)</f>
        <v>953540.13</v>
      </c>
      <c r="F31" s="17">
        <f t="shared" si="0"/>
        <v>103.9280795640327</v>
      </c>
      <c r="G31" s="10">
        <f>SUM(G32)</f>
        <v>0</v>
      </c>
      <c r="H31" s="10">
        <f>SUM(H32)</f>
        <v>0</v>
      </c>
      <c r="I31" s="10">
        <f>SUM(I32)</f>
        <v>0</v>
      </c>
      <c r="J31" s="17">
        <f t="shared" si="1"/>
        <v>0</v>
      </c>
      <c r="K31" s="10">
        <f t="shared" si="2"/>
        <v>777500</v>
      </c>
      <c r="L31" s="10">
        <f t="shared" si="3"/>
        <v>917500</v>
      </c>
      <c r="M31" s="10">
        <f t="shared" si="4"/>
        <v>953540.13</v>
      </c>
      <c r="N31" s="17">
        <f t="shared" si="5"/>
        <v>103.9280795640327</v>
      </c>
    </row>
    <row r="32" spans="1:14" s="1" customFormat="1" ht="8.1" customHeight="1" x14ac:dyDescent="0.3">
      <c r="A32" s="9" t="s">
        <v>44</v>
      </c>
      <c r="B32" s="15" t="s">
        <v>45</v>
      </c>
      <c r="C32" s="10">
        <v>777500</v>
      </c>
      <c r="D32" s="10">
        <v>917500</v>
      </c>
      <c r="E32" s="10">
        <v>953540.13</v>
      </c>
      <c r="F32" s="17">
        <f t="shared" si="0"/>
        <v>103.9280795640327</v>
      </c>
      <c r="G32" s="10"/>
      <c r="H32" s="10"/>
      <c r="I32" s="10"/>
      <c r="J32" s="17">
        <f t="shared" si="1"/>
        <v>0</v>
      </c>
      <c r="K32" s="10">
        <f t="shared" si="2"/>
        <v>777500</v>
      </c>
      <c r="L32" s="10">
        <f t="shared" si="3"/>
        <v>917500</v>
      </c>
      <c r="M32" s="10">
        <f t="shared" si="4"/>
        <v>953540.13</v>
      </c>
      <c r="N32" s="17">
        <f t="shared" si="5"/>
        <v>103.9280795640327</v>
      </c>
    </row>
    <row r="33" spans="1:14" s="1" customFormat="1" ht="13.95" customHeight="1" x14ac:dyDescent="0.3">
      <c r="A33" s="8" t="s">
        <v>46</v>
      </c>
      <c r="B33" s="14" t="s">
        <v>47</v>
      </c>
      <c r="C33" s="10">
        <f>SUM(C34)</f>
        <v>4865100</v>
      </c>
      <c r="D33" s="10">
        <f>SUM(D34)</f>
        <v>7159366</v>
      </c>
      <c r="E33" s="10">
        <f>SUM(E34)</f>
        <v>7957382.4699999997</v>
      </c>
      <c r="F33" s="17">
        <f t="shared" si="0"/>
        <v>111.14646841633741</v>
      </c>
      <c r="G33" s="10">
        <f>SUM(G34)</f>
        <v>0</v>
      </c>
      <c r="H33" s="10">
        <f>SUM(H34)</f>
        <v>0</v>
      </c>
      <c r="I33" s="10">
        <f>SUM(I34)</f>
        <v>0</v>
      </c>
      <c r="J33" s="17">
        <f t="shared" si="1"/>
        <v>0</v>
      </c>
      <c r="K33" s="10">
        <f t="shared" si="2"/>
        <v>4865100</v>
      </c>
      <c r="L33" s="10">
        <f t="shared" si="3"/>
        <v>7159366</v>
      </c>
      <c r="M33" s="10">
        <f t="shared" si="4"/>
        <v>7957382.4699999997</v>
      </c>
      <c r="N33" s="17">
        <f t="shared" si="5"/>
        <v>111.14646841633741</v>
      </c>
    </row>
    <row r="34" spans="1:14" s="1" customFormat="1" ht="8.1" customHeight="1" x14ac:dyDescent="0.3">
      <c r="A34" s="9" t="s">
        <v>44</v>
      </c>
      <c r="B34" s="15" t="s">
        <v>48</v>
      </c>
      <c r="C34" s="10">
        <v>4865100</v>
      </c>
      <c r="D34" s="10">
        <v>7159366</v>
      </c>
      <c r="E34" s="10">
        <v>7957382.4699999997</v>
      </c>
      <c r="F34" s="17">
        <f t="shared" si="0"/>
        <v>111.14646841633741</v>
      </c>
      <c r="G34" s="10"/>
      <c r="H34" s="10"/>
      <c r="I34" s="10"/>
      <c r="J34" s="17">
        <f t="shared" si="1"/>
        <v>0</v>
      </c>
      <c r="K34" s="10">
        <f t="shared" si="2"/>
        <v>4865100</v>
      </c>
      <c r="L34" s="10">
        <f t="shared" si="3"/>
        <v>7159366</v>
      </c>
      <c r="M34" s="10">
        <f t="shared" si="4"/>
        <v>7957382.4699999997</v>
      </c>
      <c r="N34" s="17">
        <f t="shared" si="5"/>
        <v>111.14646841633741</v>
      </c>
    </row>
    <row r="35" spans="1:14" s="1" customFormat="1" ht="19.5" customHeight="1" x14ac:dyDescent="0.3">
      <c r="A35" s="8" t="s">
        <v>49</v>
      </c>
      <c r="B35" s="14" t="s">
        <v>50</v>
      </c>
      <c r="C35" s="10">
        <f>SUM(C36:C37)</f>
        <v>6357300</v>
      </c>
      <c r="D35" s="10">
        <f>SUM(D36:D37)</f>
        <v>7376100</v>
      </c>
      <c r="E35" s="10">
        <f>SUM(E36:E37)</f>
        <v>7911292.8399999999</v>
      </c>
      <c r="F35" s="17">
        <f t="shared" si="0"/>
        <v>107.25576985127641</v>
      </c>
      <c r="G35" s="10">
        <f>SUM(G36:G37)</f>
        <v>0</v>
      </c>
      <c r="H35" s="10">
        <f>SUM(H36:H37)</f>
        <v>0</v>
      </c>
      <c r="I35" s="10">
        <f>SUM(I36:I37)</f>
        <v>0</v>
      </c>
      <c r="J35" s="17">
        <f t="shared" si="1"/>
        <v>0</v>
      </c>
      <c r="K35" s="10">
        <f t="shared" si="2"/>
        <v>6357300</v>
      </c>
      <c r="L35" s="10">
        <f t="shared" si="3"/>
        <v>7376100</v>
      </c>
      <c r="M35" s="10">
        <f t="shared" si="4"/>
        <v>7911292.8399999999</v>
      </c>
      <c r="N35" s="17">
        <f t="shared" si="5"/>
        <v>107.25576985127641</v>
      </c>
    </row>
    <row r="36" spans="1:14" s="1" customFormat="1" ht="41.85" customHeight="1" x14ac:dyDescent="0.3">
      <c r="A36" s="9" t="s">
        <v>51</v>
      </c>
      <c r="B36" s="15" t="s">
        <v>52</v>
      </c>
      <c r="C36" s="10">
        <v>3506400</v>
      </c>
      <c r="D36" s="10">
        <v>4466300</v>
      </c>
      <c r="E36" s="10">
        <v>4869289.7300000004</v>
      </c>
      <c r="F36" s="17">
        <f t="shared" si="0"/>
        <v>109.0228988200524</v>
      </c>
      <c r="G36" s="10"/>
      <c r="H36" s="10"/>
      <c r="I36" s="10"/>
      <c r="J36" s="17">
        <f t="shared" si="1"/>
        <v>0</v>
      </c>
      <c r="K36" s="10">
        <f t="shared" si="2"/>
        <v>3506400</v>
      </c>
      <c r="L36" s="10">
        <f t="shared" si="3"/>
        <v>4466300</v>
      </c>
      <c r="M36" s="10">
        <f t="shared" si="4"/>
        <v>4869289.7300000004</v>
      </c>
      <c r="N36" s="17">
        <f t="shared" si="5"/>
        <v>109.0228988200524</v>
      </c>
    </row>
    <row r="37" spans="1:14" s="1" customFormat="1" ht="30.6" customHeight="1" x14ac:dyDescent="0.3">
      <c r="A37" s="9" t="s">
        <v>53</v>
      </c>
      <c r="B37" s="15" t="s">
        <v>54</v>
      </c>
      <c r="C37" s="10">
        <v>2850900</v>
      </c>
      <c r="D37" s="10">
        <v>2909800</v>
      </c>
      <c r="E37" s="10">
        <v>3042003.11</v>
      </c>
      <c r="F37" s="17">
        <f t="shared" si="0"/>
        <v>104.54337445872568</v>
      </c>
      <c r="G37" s="10"/>
      <c r="H37" s="10"/>
      <c r="I37" s="10"/>
      <c r="J37" s="17">
        <f t="shared" si="1"/>
        <v>0</v>
      </c>
      <c r="K37" s="10">
        <f t="shared" si="2"/>
        <v>2850900</v>
      </c>
      <c r="L37" s="10">
        <f t="shared" si="3"/>
        <v>2909800</v>
      </c>
      <c r="M37" s="10">
        <f t="shared" si="4"/>
        <v>3042003.11</v>
      </c>
      <c r="N37" s="17">
        <f t="shared" si="5"/>
        <v>104.54337445872568</v>
      </c>
    </row>
    <row r="38" spans="1:14" s="1" customFormat="1" ht="19.5" customHeight="1" x14ac:dyDescent="0.3">
      <c r="A38" s="7" t="s">
        <v>55</v>
      </c>
      <c r="B38" s="12" t="s">
        <v>56</v>
      </c>
      <c r="C38" s="10">
        <f>SUM(C39,C49,C51)</f>
        <v>26166600</v>
      </c>
      <c r="D38" s="10">
        <f>SUM(D39,D49,D51)</f>
        <v>32087885</v>
      </c>
      <c r="E38" s="10">
        <f>SUM(E39,E49,E51)</f>
        <v>28494061.729999997</v>
      </c>
      <c r="F38" s="17">
        <f t="shared" si="0"/>
        <v>88.800061861353583</v>
      </c>
      <c r="G38" s="10">
        <f>SUM(G39,G49,G51)</f>
        <v>0</v>
      </c>
      <c r="H38" s="10">
        <f>SUM(H39,H49,H51)</f>
        <v>0</v>
      </c>
      <c r="I38" s="10">
        <f>SUM(I39,I49,I51)</f>
        <v>0</v>
      </c>
      <c r="J38" s="17">
        <f t="shared" si="1"/>
        <v>0</v>
      </c>
      <c r="K38" s="10">
        <f t="shared" si="2"/>
        <v>26166600</v>
      </c>
      <c r="L38" s="10">
        <f t="shared" si="3"/>
        <v>32087885</v>
      </c>
      <c r="M38" s="10">
        <f t="shared" si="4"/>
        <v>28494061.729999997</v>
      </c>
      <c r="N38" s="17">
        <f t="shared" si="5"/>
        <v>88.800061861353583</v>
      </c>
    </row>
    <row r="39" spans="1:14" s="1" customFormat="1" ht="8.1" customHeight="1" x14ac:dyDescent="0.3">
      <c r="A39" s="8" t="s">
        <v>57</v>
      </c>
      <c r="B39" s="14" t="s">
        <v>58</v>
      </c>
      <c r="C39" s="10">
        <f>SUM(C40:C48)</f>
        <v>12784400</v>
      </c>
      <c r="D39" s="10">
        <f>SUM(D40:D48)</f>
        <v>16409935</v>
      </c>
      <c r="E39" s="10">
        <f>SUM(E40:E48)</f>
        <v>12073361.109999999</v>
      </c>
      <c r="F39" s="17">
        <f t="shared" si="0"/>
        <v>73.573485269746641</v>
      </c>
      <c r="G39" s="10">
        <f>SUM(G40:G48)</f>
        <v>0</v>
      </c>
      <c r="H39" s="10">
        <f>SUM(H40:H48)</f>
        <v>0</v>
      </c>
      <c r="I39" s="10">
        <f>SUM(I40:I48)</f>
        <v>0</v>
      </c>
      <c r="J39" s="17">
        <f t="shared" si="1"/>
        <v>0</v>
      </c>
      <c r="K39" s="10">
        <f t="shared" si="2"/>
        <v>12784400</v>
      </c>
      <c r="L39" s="10">
        <f t="shared" si="3"/>
        <v>16409935</v>
      </c>
      <c r="M39" s="10">
        <f t="shared" si="4"/>
        <v>12073361.109999999</v>
      </c>
      <c r="N39" s="17">
        <f t="shared" si="5"/>
        <v>73.573485269746641</v>
      </c>
    </row>
    <row r="40" spans="1:14" s="1" customFormat="1" ht="19.5" customHeight="1" x14ac:dyDescent="0.3">
      <c r="A40" s="9" t="s">
        <v>59</v>
      </c>
      <c r="B40" s="15" t="s">
        <v>60</v>
      </c>
      <c r="C40" s="10">
        <v>11400</v>
      </c>
      <c r="D40" s="10">
        <v>15300</v>
      </c>
      <c r="E40" s="10">
        <v>22425.01</v>
      </c>
      <c r="F40" s="17">
        <f t="shared" si="0"/>
        <v>146.56869281045749</v>
      </c>
      <c r="G40" s="10"/>
      <c r="H40" s="10"/>
      <c r="I40" s="10"/>
      <c r="J40" s="17">
        <f t="shared" si="1"/>
        <v>0</v>
      </c>
      <c r="K40" s="10">
        <f t="shared" si="2"/>
        <v>11400</v>
      </c>
      <c r="L40" s="10">
        <f t="shared" si="3"/>
        <v>15300</v>
      </c>
      <c r="M40" s="10">
        <f t="shared" si="4"/>
        <v>22425.01</v>
      </c>
      <c r="N40" s="17">
        <f t="shared" si="5"/>
        <v>146.56869281045749</v>
      </c>
    </row>
    <row r="41" spans="1:14" s="1" customFormat="1" ht="19.5" customHeight="1" x14ac:dyDescent="0.3">
      <c r="A41" s="9" t="s">
        <v>61</v>
      </c>
      <c r="B41" s="15" t="s">
        <v>62</v>
      </c>
      <c r="C41" s="10">
        <v>609100</v>
      </c>
      <c r="D41" s="10">
        <v>631900</v>
      </c>
      <c r="E41" s="10">
        <v>656772.05000000005</v>
      </c>
      <c r="F41" s="17">
        <f t="shared" si="0"/>
        <v>103.93607374584587</v>
      </c>
      <c r="G41" s="10"/>
      <c r="H41" s="10"/>
      <c r="I41" s="10"/>
      <c r="J41" s="17">
        <f t="shared" si="1"/>
        <v>0</v>
      </c>
      <c r="K41" s="10">
        <f t="shared" si="2"/>
        <v>609100</v>
      </c>
      <c r="L41" s="10">
        <f t="shared" si="3"/>
        <v>631900</v>
      </c>
      <c r="M41" s="10">
        <f t="shared" si="4"/>
        <v>656772.05000000005</v>
      </c>
      <c r="N41" s="17">
        <f t="shared" si="5"/>
        <v>103.93607374584587</v>
      </c>
    </row>
    <row r="42" spans="1:14" s="1" customFormat="1" ht="19.5" customHeight="1" x14ac:dyDescent="0.3">
      <c r="A42" s="9" t="s">
        <v>63</v>
      </c>
      <c r="B42" s="15" t="s">
        <v>64</v>
      </c>
      <c r="C42" s="10">
        <v>834000</v>
      </c>
      <c r="D42" s="10">
        <v>1009600</v>
      </c>
      <c r="E42" s="10">
        <v>1067457.98</v>
      </c>
      <c r="F42" s="17">
        <f t="shared" si="0"/>
        <v>105.7307824881141</v>
      </c>
      <c r="G42" s="10"/>
      <c r="H42" s="10"/>
      <c r="I42" s="10"/>
      <c r="J42" s="17">
        <f t="shared" si="1"/>
        <v>0</v>
      </c>
      <c r="K42" s="10">
        <f t="shared" si="2"/>
        <v>834000</v>
      </c>
      <c r="L42" s="10">
        <f t="shared" si="3"/>
        <v>1009600</v>
      </c>
      <c r="M42" s="10">
        <f t="shared" si="4"/>
        <v>1067457.98</v>
      </c>
      <c r="N42" s="17">
        <f t="shared" si="5"/>
        <v>105.7307824881141</v>
      </c>
    </row>
    <row r="43" spans="1:14" s="1" customFormat="1" ht="19.5" customHeight="1" x14ac:dyDescent="0.3">
      <c r="A43" s="9" t="s">
        <v>65</v>
      </c>
      <c r="B43" s="15" t="s">
        <v>66</v>
      </c>
      <c r="C43" s="10">
        <v>622600</v>
      </c>
      <c r="D43" s="10">
        <v>682600</v>
      </c>
      <c r="E43" s="10">
        <v>739456.49</v>
      </c>
      <c r="F43" s="17">
        <f t="shared" si="0"/>
        <v>108.32940082039262</v>
      </c>
      <c r="G43" s="10"/>
      <c r="H43" s="10"/>
      <c r="I43" s="10"/>
      <c r="J43" s="17">
        <f t="shared" si="1"/>
        <v>0</v>
      </c>
      <c r="K43" s="10">
        <f t="shared" si="2"/>
        <v>622600</v>
      </c>
      <c r="L43" s="10">
        <f t="shared" si="3"/>
        <v>682600</v>
      </c>
      <c r="M43" s="10">
        <f t="shared" si="4"/>
        <v>739456.49</v>
      </c>
      <c r="N43" s="17">
        <f t="shared" si="5"/>
        <v>108.32940082039262</v>
      </c>
    </row>
    <row r="44" spans="1:14" s="1" customFormat="1" ht="8.1" customHeight="1" x14ac:dyDescent="0.3">
      <c r="A44" s="9" t="s">
        <v>67</v>
      </c>
      <c r="B44" s="15" t="s">
        <v>68</v>
      </c>
      <c r="C44" s="10">
        <v>8420300</v>
      </c>
      <c r="D44" s="10">
        <v>10520300</v>
      </c>
      <c r="E44" s="10">
        <v>5654680.9500000002</v>
      </c>
      <c r="F44" s="17">
        <f t="shared" si="0"/>
        <v>53.750187257017387</v>
      </c>
      <c r="G44" s="10"/>
      <c r="H44" s="10"/>
      <c r="I44" s="10"/>
      <c r="J44" s="17">
        <f t="shared" si="1"/>
        <v>0</v>
      </c>
      <c r="K44" s="10">
        <f t="shared" si="2"/>
        <v>8420300</v>
      </c>
      <c r="L44" s="10">
        <f t="shared" si="3"/>
        <v>10520300</v>
      </c>
      <c r="M44" s="10">
        <f t="shared" si="4"/>
        <v>5654680.9500000002</v>
      </c>
      <c r="N44" s="17">
        <f t="shared" si="5"/>
        <v>53.750187257017387</v>
      </c>
    </row>
    <row r="45" spans="1:14" s="1" customFormat="1" ht="8.1" customHeight="1" x14ac:dyDescent="0.3">
      <c r="A45" s="9" t="s">
        <v>69</v>
      </c>
      <c r="B45" s="15" t="s">
        <v>70</v>
      </c>
      <c r="C45" s="10">
        <v>1385000</v>
      </c>
      <c r="D45" s="10">
        <v>1726000</v>
      </c>
      <c r="E45" s="10">
        <v>1865991.28</v>
      </c>
      <c r="F45" s="17">
        <f t="shared" si="0"/>
        <v>108.11073464658169</v>
      </c>
      <c r="G45" s="10"/>
      <c r="H45" s="10"/>
      <c r="I45" s="10"/>
      <c r="J45" s="17">
        <f t="shared" si="1"/>
        <v>0</v>
      </c>
      <c r="K45" s="10">
        <f t="shared" si="2"/>
        <v>1385000</v>
      </c>
      <c r="L45" s="10">
        <f t="shared" si="3"/>
        <v>1726000</v>
      </c>
      <c r="M45" s="10">
        <f t="shared" si="4"/>
        <v>1865991.28</v>
      </c>
      <c r="N45" s="17">
        <f t="shared" si="5"/>
        <v>108.11073464658169</v>
      </c>
    </row>
    <row r="46" spans="1:14" s="1" customFormat="1" ht="8.1" customHeight="1" x14ac:dyDescent="0.3">
      <c r="A46" s="9" t="s">
        <v>71</v>
      </c>
      <c r="B46" s="15" t="s">
        <v>72</v>
      </c>
      <c r="C46" s="10">
        <v>142000</v>
      </c>
      <c r="D46" s="10">
        <v>571400</v>
      </c>
      <c r="E46" s="10">
        <v>753027.95</v>
      </c>
      <c r="F46" s="17">
        <f t="shared" si="0"/>
        <v>131.7864805740287</v>
      </c>
      <c r="G46" s="10"/>
      <c r="H46" s="10"/>
      <c r="I46" s="10"/>
      <c r="J46" s="17">
        <f t="shared" si="1"/>
        <v>0</v>
      </c>
      <c r="K46" s="10">
        <f t="shared" si="2"/>
        <v>142000</v>
      </c>
      <c r="L46" s="10">
        <f t="shared" si="3"/>
        <v>571400</v>
      </c>
      <c r="M46" s="10">
        <f t="shared" si="4"/>
        <v>753027.95</v>
      </c>
      <c r="N46" s="17">
        <f t="shared" si="5"/>
        <v>131.7864805740287</v>
      </c>
    </row>
    <row r="47" spans="1:14" s="18" customFormat="1" ht="8.1" customHeight="1" x14ac:dyDescent="0.3">
      <c r="A47" s="9" t="s">
        <v>73</v>
      </c>
      <c r="B47" s="15" t="s">
        <v>74</v>
      </c>
      <c r="C47" s="10">
        <v>760000</v>
      </c>
      <c r="D47" s="10">
        <v>1232000</v>
      </c>
      <c r="E47" s="10">
        <v>1292714.3999999999</v>
      </c>
      <c r="F47" s="17">
        <f t="shared" si="0"/>
        <v>104.92811688311687</v>
      </c>
      <c r="G47" s="10"/>
      <c r="H47" s="10"/>
      <c r="I47" s="10"/>
      <c r="J47" s="17">
        <f t="shared" si="1"/>
        <v>0</v>
      </c>
      <c r="K47" s="10">
        <f t="shared" si="2"/>
        <v>760000</v>
      </c>
      <c r="L47" s="10">
        <f t="shared" si="3"/>
        <v>1232000</v>
      </c>
      <c r="M47" s="10">
        <f t="shared" si="4"/>
        <v>1292714.3999999999</v>
      </c>
      <c r="N47" s="17">
        <f t="shared" si="5"/>
        <v>104.92811688311687</v>
      </c>
    </row>
    <row r="48" spans="1:14" s="1" customFormat="1" ht="8.1" customHeight="1" x14ac:dyDescent="0.3">
      <c r="A48" s="9" t="s">
        <v>195</v>
      </c>
      <c r="B48" s="15">
        <v>18011000</v>
      </c>
      <c r="C48" s="10"/>
      <c r="D48" s="10">
        <v>20835</v>
      </c>
      <c r="E48" s="10">
        <v>20835</v>
      </c>
      <c r="F48" s="17">
        <f t="shared" ref="F48:F80" si="12">IFERROR(E48/D48%,0)</f>
        <v>100</v>
      </c>
      <c r="G48" s="10"/>
      <c r="H48" s="10"/>
      <c r="I48" s="10"/>
      <c r="J48" s="17">
        <f t="shared" ref="J48:J80" si="13">IFERROR(I48/H48%,0)</f>
        <v>0</v>
      </c>
      <c r="K48" s="10">
        <f t="shared" ref="K48:K80" si="14">C48+G48</f>
        <v>0</v>
      </c>
      <c r="L48" s="10">
        <f t="shared" ref="L48:L80" si="15">D48+H48</f>
        <v>20835</v>
      </c>
      <c r="M48" s="10">
        <f t="shared" ref="M48:M80" si="16">E48+I48</f>
        <v>20835</v>
      </c>
      <c r="N48" s="17">
        <f t="shared" ref="N48:N80" si="17">IFERROR(M48/L48%,0)</f>
        <v>100</v>
      </c>
    </row>
    <row r="49" spans="1:14" s="1" customFormat="1" ht="8.1" customHeight="1" x14ac:dyDescent="0.3">
      <c r="A49" s="8" t="s">
        <v>75</v>
      </c>
      <c r="B49" s="14" t="s">
        <v>76</v>
      </c>
      <c r="C49" s="10">
        <f>SUM(C50)</f>
        <v>15600</v>
      </c>
      <c r="D49" s="10">
        <f>SUM(D50)</f>
        <v>55350</v>
      </c>
      <c r="E49" s="10">
        <f>SUM(E50)</f>
        <v>65022.52</v>
      </c>
      <c r="F49" s="17">
        <f t="shared" si="12"/>
        <v>117.47519421860885</v>
      </c>
      <c r="G49" s="10">
        <f>SUM(G50)</f>
        <v>0</v>
      </c>
      <c r="H49" s="10">
        <f>SUM(H50)</f>
        <v>0</v>
      </c>
      <c r="I49" s="10">
        <f>SUM(I50)</f>
        <v>0</v>
      </c>
      <c r="J49" s="17">
        <f t="shared" si="13"/>
        <v>0</v>
      </c>
      <c r="K49" s="10">
        <f t="shared" si="14"/>
        <v>15600</v>
      </c>
      <c r="L49" s="10">
        <f t="shared" si="15"/>
        <v>55350</v>
      </c>
      <c r="M49" s="10">
        <f t="shared" si="16"/>
        <v>65022.52</v>
      </c>
      <c r="N49" s="17">
        <f t="shared" si="17"/>
        <v>117.47519421860885</v>
      </c>
    </row>
    <row r="50" spans="1:14" s="1" customFormat="1" ht="8.1" customHeight="1" x14ac:dyDescent="0.3">
      <c r="A50" s="9" t="s">
        <v>77</v>
      </c>
      <c r="B50" s="15" t="s">
        <v>78</v>
      </c>
      <c r="C50" s="10">
        <v>15600</v>
      </c>
      <c r="D50" s="10">
        <v>55350</v>
      </c>
      <c r="E50" s="10">
        <v>65022.52</v>
      </c>
      <c r="F50" s="17">
        <f t="shared" si="12"/>
        <v>117.47519421860885</v>
      </c>
      <c r="G50" s="10"/>
      <c r="H50" s="10"/>
      <c r="I50" s="10"/>
      <c r="J50" s="17">
        <f t="shared" si="13"/>
        <v>0</v>
      </c>
      <c r="K50" s="10">
        <f t="shared" si="14"/>
        <v>15600</v>
      </c>
      <c r="L50" s="10">
        <f t="shared" si="15"/>
        <v>55350</v>
      </c>
      <c r="M50" s="10">
        <f t="shared" si="16"/>
        <v>65022.52</v>
      </c>
      <c r="N50" s="17">
        <f t="shared" si="17"/>
        <v>117.47519421860885</v>
      </c>
    </row>
    <row r="51" spans="1:14" s="1" customFormat="1" ht="8.1" customHeight="1" x14ac:dyDescent="0.3">
      <c r="A51" s="8" t="s">
        <v>79</v>
      </c>
      <c r="B51" s="14" t="s">
        <v>80</v>
      </c>
      <c r="C51" s="10">
        <f>SUM(C52:C53)</f>
        <v>13366600</v>
      </c>
      <c r="D51" s="10">
        <f>SUM(D52:D53)</f>
        <v>15622600</v>
      </c>
      <c r="E51" s="10">
        <f>SUM(E52:E53)</f>
        <v>16355678.1</v>
      </c>
      <c r="F51" s="17">
        <f t="shared" si="12"/>
        <v>104.69242059580351</v>
      </c>
      <c r="G51" s="10">
        <f>SUM(G52:G53)</f>
        <v>0</v>
      </c>
      <c r="H51" s="10">
        <f>SUM(H52:H53)</f>
        <v>0</v>
      </c>
      <c r="I51" s="10">
        <f>SUM(I52:I53)</f>
        <v>0</v>
      </c>
      <c r="J51" s="17">
        <f t="shared" si="13"/>
        <v>0</v>
      </c>
      <c r="K51" s="10">
        <f t="shared" si="14"/>
        <v>13366600</v>
      </c>
      <c r="L51" s="10">
        <f t="shared" si="15"/>
        <v>15622600</v>
      </c>
      <c r="M51" s="10">
        <f t="shared" si="16"/>
        <v>16355678.1</v>
      </c>
      <c r="N51" s="17">
        <f t="shared" si="17"/>
        <v>104.69242059580351</v>
      </c>
    </row>
    <row r="52" spans="1:14" s="1" customFormat="1" ht="8.1" customHeight="1" x14ac:dyDescent="0.3">
      <c r="A52" s="9" t="s">
        <v>81</v>
      </c>
      <c r="B52" s="15" t="s">
        <v>82</v>
      </c>
      <c r="C52" s="10">
        <v>1193400</v>
      </c>
      <c r="D52" s="10">
        <v>1193400</v>
      </c>
      <c r="E52" s="10">
        <v>1320733.81</v>
      </c>
      <c r="F52" s="17">
        <f t="shared" si="12"/>
        <v>110.66983492542316</v>
      </c>
      <c r="G52" s="10"/>
      <c r="H52" s="10"/>
      <c r="I52" s="10"/>
      <c r="J52" s="17">
        <f t="shared" si="13"/>
        <v>0</v>
      </c>
      <c r="K52" s="10">
        <f t="shared" si="14"/>
        <v>1193400</v>
      </c>
      <c r="L52" s="10">
        <f t="shared" si="15"/>
        <v>1193400</v>
      </c>
      <c r="M52" s="10">
        <f t="shared" si="16"/>
        <v>1320733.81</v>
      </c>
      <c r="N52" s="17">
        <f t="shared" si="17"/>
        <v>110.66983492542316</v>
      </c>
    </row>
    <row r="53" spans="1:14" s="1" customFormat="1" ht="8.1" customHeight="1" x14ac:dyDescent="0.3">
      <c r="A53" s="9" t="s">
        <v>83</v>
      </c>
      <c r="B53" s="15" t="s">
        <v>84</v>
      </c>
      <c r="C53" s="10">
        <v>12173200</v>
      </c>
      <c r="D53" s="10">
        <v>14429200</v>
      </c>
      <c r="E53" s="10">
        <v>15034944.289999999</v>
      </c>
      <c r="F53" s="17">
        <f t="shared" si="12"/>
        <v>104.19804486735231</v>
      </c>
      <c r="G53" s="10"/>
      <c r="H53" s="10"/>
      <c r="I53" s="10"/>
      <c r="J53" s="17">
        <f t="shared" si="13"/>
        <v>0</v>
      </c>
      <c r="K53" s="10">
        <f t="shared" si="14"/>
        <v>12173200</v>
      </c>
      <c r="L53" s="10">
        <f t="shared" si="15"/>
        <v>14429200</v>
      </c>
      <c r="M53" s="10">
        <f t="shared" si="16"/>
        <v>15034944.289999999</v>
      </c>
      <c r="N53" s="17">
        <f t="shared" si="17"/>
        <v>104.19804486735231</v>
      </c>
    </row>
    <row r="54" spans="1:14" s="1" customFormat="1" ht="8.1" customHeight="1" x14ac:dyDescent="0.3">
      <c r="A54" s="7" t="s">
        <v>85</v>
      </c>
      <c r="B54" s="12" t="s">
        <v>86</v>
      </c>
      <c r="C54" s="10">
        <f>SUM(C55)</f>
        <v>0</v>
      </c>
      <c r="D54" s="10">
        <f>SUM(D55)</f>
        <v>0</v>
      </c>
      <c r="E54" s="10">
        <f>SUM(E55)</f>
        <v>0</v>
      </c>
      <c r="F54" s="17">
        <f t="shared" si="12"/>
        <v>0</v>
      </c>
      <c r="G54" s="10">
        <f>SUM(G55)</f>
        <v>51500</v>
      </c>
      <c r="H54" s="10">
        <f>SUM(H55)</f>
        <v>51500</v>
      </c>
      <c r="I54" s="10">
        <f>SUM(I55)</f>
        <v>58813.369999999995</v>
      </c>
      <c r="J54" s="17">
        <f t="shared" si="13"/>
        <v>114.20071844660194</v>
      </c>
      <c r="K54" s="10">
        <f t="shared" si="14"/>
        <v>51500</v>
      </c>
      <c r="L54" s="10">
        <f t="shared" si="15"/>
        <v>51500</v>
      </c>
      <c r="M54" s="10">
        <f t="shared" si="16"/>
        <v>58813.369999999995</v>
      </c>
      <c r="N54" s="17">
        <f t="shared" si="17"/>
        <v>114.20071844660194</v>
      </c>
    </row>
    <row r="55" spans="1:14" s="1" customFormat="1" ht="8.1" customHeight="1" x14ac:dyDescent="0.3">
      <c r="A55" s="8" t="s">
        <v>87</v>
      </c>
      <c r="B55" s="14" t="s">
        <v>88</v>
      </c>
      <c r="C55" s="10">
        <f>SUM(C56:C58)</f>
        <v>0</v>
      </c>
      <c r="D55" s="10">
        <f>SUM(D56:D58)</f>
        <v>0</v>
      </c>
      <c r="E55" s="10">
        <f>SUM(E56:E58)</f>
        <v>0</v>
      </c>
      <c r="F55" s="17">
        <f t="shared" si="12"/>
        <v>0</v>
      </c>
      <c r="G55" s="10">
        <f>SUM(G56:G58)</f>
        <v>51500</v>
      </c>
      <c r="H55" s="10">
        <f>SUM(H56:H58)</f>
        <v>51500</v>
      </c>
      <c r="I55" s="10">
        <f>SUM(I56:I58)</f>
        <v>58813.369999999995</v>
      </c>
      <c r="J55" s="17">
        <f t="shared" si="13"/>
        <v>114.20071844660194</v>
      </c>
      <c r="K55" s="10">
        <f t="shared" si="14"/>
        <v>51500</v>
      </c>
      <c r="L55" s="10">
        <f t="shared" si="15"/>
        <v>51500</v>
      </c>
      <c r="M55" s="10">
        <f t="shared" si="16"/>
        <v>58813.369999999995</v>
      </c>
      <c r="N55" s="17">
        <f t="shared" si="17"/>
        <v>114.20071844660194</v>
      </c>
    </row>
    <row r="56" spans="1:14" s="1" customFormat="1" ht="25.2" customHeight="1" x14ac:dyDescent="0.3">
      <c r="A56" s="9" t="s">
        <v>89</v>
      </c>
      <c r="B56" s="15" t="s">
        <v>90</v>
      </c>
      <c r="C56" s="10"/>
      <c r="D56" s="10"/>
      <c r="E56" s="10"/>
      <c r="F56" s="17">
        <f t="shared" si="12"/>
        <v>0</v>
      </c>
      <c r="G56" s="10">
        <v>2700</v>
      </c>
      <c r="H56" s="10">
        <v>2700</v>
      </c>
      <c r="I56" s="10">
        <v>3864.59</v>
      </c>
      <c r="J56" s="17">
        <f t="shared" si="13"/>
        <v>143.13296296296298</v>
      </c>
      <c r="K56" s="10">
        <f t="shared" si="14"/>
        <v>2700</v>
      </c>
      <c r="L56" s="10">
        <f t="shared" si="15"/>
        <v>2700</v>
      </c>
      <c r="M56" s="10">
        <f t="shared" si="16"/>
        <v>3864.59</v>
      </c>
      <c r="N56" s="17">
        <f t="shared" si="17"/>
        <v>143.13296296296298</v>
      </c>
    </row>
    <row r="57" spans="1:14" s="1" customFormat="1" ht="13.95" customHeight="1" x14ac:dyDescent="0.3">
      <c r="A57" s="9" t="s">
        <v>91</v>
      </c>
      <c r="B57" s="15" t="s">
        <v>92</v>
      </c>
      <c r="C57" s="10"/>
      <c r="D57" s="10"/>
      <c r="E57" s="10"/>
      <c r="F57" s="17">
        <f t="shared" si="12"/>
        <v>0</v>
      </c>
      <c r="G57" s="10">
        <v>8800</v>
      </c>
      <c r="H57" s="10">
        <v>8800</v>
      </c>
      <c r="I57" s="10">
        <v>12162.64</v>
      </c>
      <c r="J57" s="17">
        <f t="shared" si="13"/>
        <v>138.21181818181819</v>
      </c>
      <c r="K57" s="10">
        <f t="shared" si="14"/>
        <v>8800</v>
      </c>
      <c r="L57" s="10">
        <f t="shared" si="15"/>
        <v>8800</v>
      </c>
      <c r="M57" s="10">
        <f t="shared" si="16"/>
        <v>12162.64</v>
      </c>
      <c r="N57" s="17">
        <f t="shared" si="17"/>
        <v>138.21181818181819</v>
      </c>
    </row>
    <row r="58" spans="1:14" s="1" customFormat="1" ht="25.2" customHeight="1" x14ac:dyDescent="0.3">
      <c r="A58" s="9" t="s">
        <v>93</v>
      </c>
      <c r="B58" s="15" t="s">
        <v>94</v>
      </c>
      <c r="C58" s="10"/>
      <c r="D58" s="10"/>
      <c r="E58" s="10"/>
      <c r="F58" s="17">
        <f t="shared" si="12"/>
        <v>0</v>
      </c>
      <c r="G58" s="10">
        <v>40000</v>
      </c>
      <c r="H58" s="10">
        <v>40000</v>
      </c>
      <c r="I58" s="10">
        <v>42786.14</v>
      </c>
      <c r="J58" s="17">
        <f t="shared" si="13"/>
        <v>106.96535</v>
      </c>
      <c r="K58" s="10">
        <f t="shared" si="14"/>
        <v>40000</v>
      </c>
      <c r="L58" s="10">
        <f t="shared" si="15"/>
        <v>40000</v>
      </c>
      <c r="M58" s="10">
        <f t="shared" si="16"/>
        <v>42786.14</v>
      </c>
      <c r="N58" s="17">
        <f t="shared" si="17"/>
        <v>106.96535</v>
      </c>
    </row>
    <row r="59" spans="1:14" s="1" customFormat="1" ht="9.4499999999999993" customHeight="1" x14ac:dyDescent="0.3">
      <c r="A59" s="6" t="s">
        <v>95</v>
      </c>
      <c r="B59" s="12" t="s">
        <v>96</v>
      </c>
      <c r="C59" s="10">
        <f>SUM(C60,C64,C75,C79)</f>
        <v>4785000</v>
      </c>
      <c r="D59" s="10">
        <f>SUM(D60,D64,D75,D79)</f>
        <v>6708240</v>
      </c>
      <c r="E59" s="10">
        <f>SUM(E60,E64,E75,E79)</f>
        <v>6363351.1799999997</v>
      </c>
      <c r="F59" s="17">
        <f t="shared" si="12"/>
        <v>94.858728668026188</v>
      </c>
      <c r="G59" s="10">
        <f>SUM(G60,G64,G75,G79)</f>
        <v>1832700</v>
      </c>
      <c r="H59" s="10">
        <f>SUM(H60,H64,H75,H79)</f>
        <v>1832700</v>
      </c>
      <c r="I59" s="10">
        <f>SUM(I60,I64,I75,I79)</f>
        <v>20130433.43</v>
      </c>
      <c r="J59" s="17">
        <f t="shared" si="13"/>
        <v>1098.4030899765373</v>
      </c>
      <c r="K59" s="10">
        <f t="shared" si="14"/>
        <v>6617700</v>
      </c>
      <c r="L59" s="10">
        <f t="shared" si="15"/>
        <v>8540940</v>
      </c>
      <c r="M59" s="10">
        <f t="shared" si="16"/>
        <v>26493784.609999999</v>
      </c>
      <c r="N59" s="17">
        <f t="shared" si="17"/>
        <v>310.19752638468367</v>
      </c>
    </row>
    <row r="60" spans="1:14" s="1" customFormat="1" ht="8.1" customHeight="1" x14ac:dyDescent="0.3">
      <c r="A60" s="7" t="s">
        <v>97</v>
      </c>
      <c r="B60" s="12" t="s">
        <v>98</v>
      </c>
      <c r="C60" s="10">
        <f>SUM(C61)</f>
        <v>250000</v>
      </c>
      <c r="D60" s="10">
        <f>SUM(D61)</f>
        <v>1513746</v>
      </c>
      <c r="E60" s="10">
        <f>SUM(E61)</f>
        <v>1724124.2</v>
      </c>
      <c r="F60" s="17">
        <f t="shared" si="12"/>
        <v>113.89785340473237</v>
      </c>
      <c r="G60" s="10">
        <f>SUM(G61)</f>
        <v>0</v>
      </c>
      <c r="H60" s="10">
        <f>SUM(H61)</f>
        <v>0</v>
      </c>
      <c r="I60" s="10">
        <f>SUM(I61)</f>
        <v>0</v>
      </c>
      <c r="J60" s="17">
        <f t="shared" si="13"/>
        <v>0</v>
      </c>
      <c r="K60" s="10">
        <f t="shared" si="14"/>
        <v>250000</v>
      </c>
      <c r="L60" s="10">
        <f t="shared" si="15"/>
        <v>1513746</v>
      </c>
      <c r="M60" s="10">
        <f t="shared" si="16"/>
        <v>1724124.2</v>
      </c>
      <c r="N60" s="17">
        <f t="shared" si="17"/>
        <v>113.89785340473237</v>
      </c>
    </row>
    <row r="61" spans="1:14" s="1" customFormat="1" ht="8.1" customHeight="1" x14ac:dyDescent="0.3">
      <c r="A61" s="8" t="s">
        <v>99</v>
      </c>
      <c r="B61" s="14" t="s">
        <v>100</v>
      </c>
      <c r="C61" s="10">
        <f>SUM(C62:C63)</f>
        <v>250000</v>
      </c>
      <c r="D61" s="10">
        <f>SUM(D62:D63)</f>
        <v>1513746</v>
      </c>
      <c r="E61" s="10">
        <f>SUM(E62:E63)</f>
        <v>1724124.2</v>
      </c>
      <c r="F61" s="17">
        <f t="shared" si="12"/>
        <v>113.89785340473237</v>
      </c>
      <c r="G61" s="10">
        <f>SUM(G62:G63)</f>
        <v>0</v>
      </c>
      <c r="H61" s="10">
        <f>SUM(H62:H63)</f>
        <v>0</v>
      </c>
      <c r="I61" s="10">
        <f>SUM(I62:I63)</f>
        <v>0</v>
      </c>
      <c r="J61" s="17">
        <f t="shared" si="13"/>
        <v>0</v>
      </c>
      <c r="K61" s="10">
        <f t="shared" si="14"/>
        <v>250000</v>
      </c>
      <c r="L61" s="10">
        <f t="shared" si="15"/>
        <v>1513746</v>
      </c>
      <c r="M61" s="10">
        <f t="shared" si="16"/>
        <v>1724124.2</v>
      </c>
      <c r="N61" s="17">
        <f t="shared" si="17"/>
        <v>113.89785340473237</v>
      </c>
    </row>
    <row r="62" spans="1:14" s="1" customFormat="1" ht="8.1" customHeight="1" x14ac:dyDescent="0.3">
      <c r="A62" s="9" t="s">
        <v>101</v>
      </c>
      <c r="B62" s="15" t="s">
        <v>102</v>
      </c>
      <c r="C62" s="10">
        <v>240000</v>
      </c>
      <c r="D62" s="10">
        <v>1503746</v>
      </c>
      <c r="E62" s="10">
        <v>1634804.2</v>
      </c>
      <c r="F62" s="17">
        <f t="shared" si="12"/>
        <v>108.71544795464128</v>
      </c>
      <c r="G62" s="10"/>
      <c r="H62" s="10"/>
      <c r="I62" s="10"/>
      <c r="J62" s="17">
        <f t="shared" si="13"/>
        <v>0</v>
      </c>
      <c r="K62" s="10">
        <f t="shared" si="14"/>
        <v>240000</v>
      </c>
      <c r="L62" s="10">
        <f t="shared" si="15"/>
        <v>1503746</v>
      </c>
      <c r="M62" s="10">
        <f t="shared" si="16"/>
        <v>1634804.2</v>
      </c>
      <c r="N62" s="17">
        <f t="shared" si="17"/>
        <v>108.71544795464128</v>
      </c>
    </row>
    <row r="63" spans="1:14" s="1" customFormat="1" ht="41.85" customHeight="1" x14ac:dyDescent="0.3">
      <c r="A63" s="9" t="s">
        <v>103</v>
      </c>
      <c r="B63" s="15" t="s">
        <v>104</v>
      </c>
      <c r="C63" s="10">
        <v>10000</v>
      </c>
      <c r="D63" s="10">
        <v>10000</v>
      </c>
      <c r="E63" s="10">
        <v>89320</v>
      </c>
      <c r="F63" s="17">
        <f t="shared" si="12"/>
        <v>893.2</v>
      </c>
      <c r="G63" s="10"/>
      <c r="H63" s="10"/>
      <c r="I63" s="10"/>
      <c r="J63" s="17">
        <f t="shared" si="13"/>
        <v>0</v>
      </c>
      <c r="K63" s="10">
        <f t="shared" si="14"/>
        <v>10000</v>
      </c>
      <c r="L63" s="10">
        <f t="shared" si="15"/>
        <v>10000</v>
      </c>
      <c r="M63" s="10">
        <f t="shared" si="16"/>
        <v>89320</v>
      </c>
      <c r="N63" s="17">
        <f t="shared" si="17"/>
        <v>893.2</v>
      </c>
    </row>
    <row r="64" spans="1:14" s="1" customFormat="1" ht="13.95" customHeight="1" x14ac:dyDescent="0.3">
      <c r="A64" s="7" t="s">
        <v>105</v>
      </c>
      <c r="B64" s="12" t="s">
        <v>106</v>
      </c>
      <c r="C64" s="10">
        <f>SUM(C65,C70,C72)</f>
        <v>4475000</v>
      </c>
      <c r="D64" s="10">
        <f>SUM(D65,D70,D72)</f>
        <v>4686494</v>
      </c>
      <c r="E64" s="10">
        <f>SUM(E65,E70,E72)</f>
        <v>4093884.19</v>
      </c>
      <c r="F64" s="17">
        <f t="shared" si="12"/>
        <v>87.354943588960097</v>
      </c>
      <c r="G64" s="10">
        <f>SUM(G65,G70,G72)</f>
        <v>0</v>
      </c>
      <c r="H64" s="10">
        <f>SUM(H65,H70,H72)</f>
        <v>0</v>
      </c>
      <c r="I64" s="10">
        <f>SUM(I65,I70,I72)</f>
        <v>0</v>
      </c>
      <c r="J64" s="17">
        <f t="shared" si="13"/>
        <v>0</v>
      </c>
      <c r="K64" s="10">
        <f t="shared" si="14"/>
        <v>4475000</v>
      </c>
      <c r="L64" s="10">
        <f t="shared" si="15"/>
        <v>4686494</v>
      </c>
      <c r="M64" s="10">
        <f t="shared" si="16"/>
        <v>4093884.19</v>
      </c>
      <c r="N64" s="17">
        <f t="shared" si="17"/>
        <v>87.354943588960097</v>
      </c>
    </row>
    <row r="65" spans="1:14" s="1" customFormat="1" ht="8.1" customHeight="1" x14ac:dyDescent="0.3">
      <c r="A65" s="8" t="s">
        <v>107</v>
      </c>
      <c r="B65" s="14" t="s">
        <v>108</v>
      </c>
      <c r="C65" s="10">
        <f>SUM(C66:C69)</f>
        <v>3800000</v>
      </c>
      <c r="D65" s="10">
        <f>SUM(D66:D69)</f>
        <v>3800000</v>
      </c>
      <c r="E65" s="10">
        <f>SUM(E66:E69)</f>
        <v>2839770.44</v>
      </c>
      <c r="F65" s="17">
        <f t="shared" si="12"/>
        <v>74.730801052631577</v>
      </c>
      <c r="G65" s="10">
        <f>SUM(G66:G69)</f>
        <v>0</v>
      </c>
      <c r="H65" s="10">
        <f>SUM(H66:H69)</f>
        <v>0</v>
      </c>
      <c r="I65" s="10">
        <f>SUM(I66:I69)</f>
        <v>0</v>
      </c>
      <c r="J65" s="17">
        <f t="shared" si="13"/>
        <v>0</v>
      </c>
      <c r="K65" s="10">
        <f t="shared" si="14"/>
        <v>3800000</v>
      </c>
      <c r="L65" s="10">
        <f t="shared" si="15"/>
        <v>3800000</v>
      </c>
      <c r="M65" s="10">
        <f t="shared" si="16"/>
        <v>2839770.44</v>
      </c>
      <c r="N65" s="17">
        <f t="shared" si="17"/>
        <v>74.730801052631577</v>
      </c>
    </row>
    <row r="66" spans="1:14" s="1" customFormat="1" ht="25.2" customHeight="1" x14ac:dyDescent="0.3">
      <c r="A66" s="9" t="s">
        <v>109</v>
      </c>
      <c r="B66" s="15" t="s">
        <v>110</v>
      </c>
      <c r="C66" s="10">
        <v>70300</v>
      </c>
      <c r="D66" s="10">
        <v>70300</v>
      </c>
      <c r="E66" s="10">
        <v>84242</v>
      </c>
      <c r="F66" s="17">
        <f t="shared" si="12"/>
        <v>119.83214793741109</v>
      </c>
      <c r="G66" s="10"/>
      <c r="H66" s="10"/>
      <c r="I66" s="10"/>
      <c r="J66" s="17">
        <f t="shared" si="13"/>
        <v>0</v>
      </c>
      <c r="K66" s="10">
        <f t="shared" si="14"/>
        <v>70300</v>
      </c>
      <c r="L66" s="10">
        <f t="shared" si="15"/>
        <v>70300</v>
      </c>
      <c r="M66" s="10">
        <f t="shared" si="16"/>
        <v>84242</v>
      </c>
      <c r="N66" s="17">
        <f t="shared" si="17"/>
        <v>119.83214793741109</v>
      </c>
    </row>
    <row r="67" spans="1:14" s="1" customFormat="1" ht="8.1" customHeight="1" x14ac:dyDescent="0.3">
      <c r="A67" s="9" t="s">
        <v>111</v>
      </c>
      <c r="B67" s="15" t="s">
        <v>112</v>
      </c>
      <c r="C67" s="10">
        <v>2828100</v>
      </c>
      <c r="D67" s="10">
        <v>2828100</v>
      </c>
      <c r="E67" s="10">
        <v>2000622.44</v>
      </c>
      <c r="F67" s="17">
        <f t="shared" si="12"/>
        <v>70.740866306000498</v>
      </c>
      <c r="G67" s="10"/>
      <c r="H67" s="10"/>
      <c r="I67" s="10"/>
      <c r="J67" s="17">
        <f t="shared" si="13"/>
        <v>0</v>
      </c>
      <c r="K67" s="10">
        <f t="shared" si="14"/>
        <v>2828100</v>
      </c>
      <c r="L67" s="10">
        <f t="shared" si="15"/>
        <v>2828100</v>
      </c>
      <c r="M67" s="10">
        <f t="shared" si="16"/>
        <v>2000622.44</v>
      </c>
      <c r="N67" s="17">
        <f t="shared" si="17"/>
        <v>70.740866306000498</v>
      </c>
    </row>
    <row r="68" spans="1:14" s="19" customFormat="1" ht="13.95" customHeight="1" x14ac:dyDescent="0.3">
      <c r="A68" s="9" t="s">
        <v>113</v>
      </c>
      <c r="B68" s="15" t="s">
        <v>114</v>
      </c>
      <c r="C68" s="10">
        <v>901600</v>
      </c>
      <c r="D68" s="10">
        <v>901600</v>
      </c>
      <c r="E68" s="10">
        <v>742786</v>
      </c>
      <c r="F68" s="17">
        <f t="shared" ref="F68" si="18">IFERROR(E68/D68%,0)</f>
        <v>82.385314995563448</v>
      </c>
      <c r="G68" s="10"/>
      <c r="H68" s="10"/>
      <c r="I68" s="10"/>
      <c r="J68" s="17">
        <f t="shared" ref="J68" si="19">IFERROR(I68/H68%,0)</f>
        <v>0</v>
      </c>
      <c r="K68" s="10">
        <f t="shared" ref="K68" si="20">C68+G68</f>
        <v>901600</v>
      </c>
      <c r="L68" s="10">
        <f t="shared" ref="L68" si="21">D68+H68</f>
        <v>901600</v>
      </c>
      <c r="M68" s="10">
        <f t="shared" ref="M68" si="22">E68+I68</f>
        <v>742786</v>
      </c>
      <c r="N68" s="17">
        <f t="shared" ref="N68" si="23">IFERROR(M68/L68%,0)</f>
        <v>82.385314995563448</v>
      </c>
    </row>
    <row r="69" spans="1:14" s="1" customFormat="1" ht="33" x14ac:dyDescent="0.3">
      <c r="A69" s="9" t="s">
        <v>196</v>
      </c>
      <c r="B69" s="15">
        <v>22012900</v>
      </c>
      <c r="C69" s="10"/>
      <c r="D69" s="10"/>
      <c r="E69" s="10">
        <v>12120</v>
      </c>
      <c r="F69" s="17">
        <f t="shared" si="12"/>
        <v>0</v>
      </c>
      <c r="G69" s="10"/>
      <c r="H69" s="10"/>
      <c r="I69" s="10"/>
      <c r="J69" s="17">
        <f t="shared" si="13"/>
        <v>0</v>
      </c>
      <c r="K69" s="10">
        <f t="shared" si="14"/>
        <v>0</v>
      </c>
      <c r="L69" s="10">
        <f t="shared" si="15"/>
        <v>0</v>
      </c>
      <c r="M69" s="10">
        <f t="shared" si="16"/>
        <v>12120</v>
      </c>
      <c r="N69" s="17">
        <f t="shared" si="17"/>
        <v>0</v>
      </c>
    </row>
    <row r="70" spans="1:14" s="1" customFormat="1" ht="19.5" customHeight="1" x14ac:dyDescent="0.3">
      <c r="A70" s="8" t="s">
        <v>115</v>
      </c>
      <c r="B70" s="14" t="s">
        <v>116</v>
      </c>
      <c r="C70" s="10">
        <f>SUM(C71)</f>
        <v>175000</v>
      </c>
      <c r="D70" s="10">
        <f>SUM(D71)</f>
        <v>198241</v>
      </c>
      <c r="E70" s="10">
        <f>SUM(E71)</f>
        <v>397635.6</v>
      </c>
      <c r="F70" s="17">
        <f t="shared" si="12"/>
        <v>200.58191796853322</v>
      </c>
      <c r="G70" s="10">
        <f>SUM(G71)</f>
        <v>0</v>
      </c>
      <c r="H70" s="10">
        <f>SUM(H71)</f>
        <v>0</v>
      </c>
      <c r="I70" s="10">
        <f>SUM(I71)</f>
        <v>0</v>
      </c>
      <c r="J70" s="17">
        <f t="shared" si="13"/>
        <v>0</v>
      </c>
      <c r="K70" s="10">
        <f t="shared" si="14"/>
        <v>175000</v>
      </c>
      <c r="L70" s="10">
        <f t="shared" si="15"/>
        <v>198241</v>
      </c>
      <c r="M70" s="10">
        <f t="shared" si="16"/>
        <v>397635.6</v>
      </c>
      <c r="N70" s="17">
        <f t="shared" si="17"/>
        <v>200.58191796853322</v>
      </c>
    </row>
    <row r="71" spans="1:14" s="1" customFormat="1" ht="19.5" customHeight="1" x14ac:dyDescent="0.3">
      <c r="A71" s="9" t="s">
        <v>117</v>
      </c>
      <c r="B71" s="15" t="s">
        <v>118</v>
      </c>
      <c r="C71" s="10">
        <v>175000</v>
      </c>
      <c r="D71" s="10">
        <v>198241</v>
      </c>
      <c r="E71" s="10">
        <v>397635.6</v>
      </c>
      <c r="F71" s="17">
        <f t="shared" si="12"/>
        <v>200.58191796853322</v>
      </c>
      <c r="G71" s="10"/>
      <c r="H71" s="10"/>
      <c r="I71" s="10"/>
      <c r="J71" s="17">
        <f t="shared" si="13"/>
        <v>0</v>
      </c>
      <c r="K71" s="10">
        <f t="shared" si="14"/>
        <v>175000</v>
      </c>
      <c r="L71" s="10">
        <f t="shared" si="15"/>
        <v>198241</v>
      </c>
      <c r="M71" s="10">
        <f t="shared" si="16"/>
        <v>397635.6</v>
      </c>
      <c r="N71" s="17">
        <f t="shared" si="17"/>
        <v>200.58191796853322</v>
      </c>
    </row>
    <row r="72" spans="1:14" s="1" customFormat="1" ht="8.1" customHeight="1" x14ac:dyDescent="0.3">
      <c r="A72" s="8" t="s">
        <v>119</v>
      </c>
      <c r="B72" s="14" t="s">
        <v>120</v>
      </c>
      <c r="C72" s="10">
        <f>SUM(C73:C74)</f>
        <v>500000</v>
      </c>
      <c r="D72" s="10">
        <f>SUM(D73:D74)</f>
        <v>688253</v>
      </c>
      <c r="E72" s="10">
        <f>SUM(E73:E74)</f>
        <v>856478.15</v>
      </c>
      <c r="F72" s="17">
        <f t="shared" si="12"/>
        <v>124.44234169702131</v>
      </c>
      <c r="G72" s="10">
        <f>SUM(G73:G74)</f>
        <v>0</v>
      </c>
      <c r="H72" s="10">
        <f>SUM(H73:H74)</f>
        <v>0</v>
      </c>
      <c r="I72" s="10">
        <f>SUM(I73:I74)</f>
        <v>0</v>
      </c>
      <c r="J72" s="17">
        <f t="shared" si="13"/>
        <v>0</v>
      </c>
      <c r="K72" s="10">
        <f t="shared" si="14"/>
        <v>500000</v>
      </c>
      <c r="L72" s="10">
        <f t="shared" si="15"/>
        <v>688253</v>
      </c>
      <c r="M72" s="10">
        <f t="shared" si="16"/>
        <v>856478.15</v>
      </c>
      <c r="N72" s="17">
        <f t="shared" si="17"/>
        <v>124.44234169702131</v>
      </c>
    </row>
    <row r="73" spans="1:14" s="1" customFormat="1" ht="19.5" customHeight="1" x14ac:dyDescent="0.3">
      <c r="A73" s="9" t="s">
        <v>121</v>
      </c>
      <c r="B73" s="15" t="s">
        <v>122</v>
      </c>
      <c r="C73" s="10">
        <v>492300</v>
      </c>
      <c r="D73" s="10">
        <v>680553</v>
      </c>
      <c r="E73" s="10">
        <v>856478.15</v>
      </c>
      <c r="F73" s="17">
        <f t="shared" si="12"/>
        <v>125.85032319305037</v>
      </c>
      <c r="G73" s="10"/>
      <c r="H73" s="10"/>
      <c r="I73" s="10"/>
      <c r="J73" s="17">
        <f t="shared" si="13"/>
        <v>0</v>
      </c>
      <c r="K73" s="10">
        <f t="shared" si="14"/>
        <v>492300</v>
      </c>
      <c r="L73" s="10">
        <f t="shared" si="15"/>
        <v>680553</v>
      </c>
      <c r="M73" s="10">
        <f t="shared" si="16"/>
        <v>856478.15</v>
      </c>
      <c r="N73" s="17">
        <f t="shared" si="17"/>
        <v>125.85032319305037</v>
      </c>
    </row>
    <row r="74" spans="1:14" s="1" customFormat="1" ht="19.5" customHeight="1" x14ac:dyDescent="0.3">
      <c r="A74" s="9" t="s">
        <v>123</v>
      </c>
      <c r="B74" s="15" t="s">
        <v>124</v>
      </c>
      <c r="C74" s="10">
        <v>7700</v>
      </c>
      <c r="D74" s="10">
        <v>7700</v>
      </c>
      <c r="E74" s="10"/>
      <c r="F74" s="17">
        <f t="shared" si="12"/>
        <v>0</v>
      </c>
      <c r="G74" s="10"/>
      <c r="H74" s="10"/>
      <c r="I74" s="10"/>
      <c r="J74" s="17">
        <f t="shared" si="13"/>
        <v>0</v>
      </c>
      <c r="K74" s="10">
        <f t="shared" si="14"/>
        <v>7700</v>
      </c>
      <c r="L74" s="10">
        <f t="shared" si="15"/>
        <v>7700</v>
      </c>
      <c r="M74" s="10">
        <f t="shared" si="16"/>
        <v>0</v>
      </c>
      <c r="N74" s="17">
        <f t="shared" si="17"/>
        <v>0</v>
      </c>
    </row>
    <row r="75" spans="1:14" s="1" customFormat="1" ht="8.1" customHeight="1" x14ac:dyDescent="0.3">
      <c r="A75" s="7" t="s">
        <v>125</v>
      </c>
      <c r="B75" s="12" t="s">
        <v>126</v>
      </c>
      <c r="C75" s="10">
        <f>SUM(C76)</f>
        <v>60000</v>
      </c>
      <c r="D75" s="10">
        <f>SUM(D76)</f>
        <v>508000</v>
      </c>
      <c r="E75" s="10">
        <f>SUM(E76)</f>
        <v>545342.79</v>
      </c>
      <c r="F75" s="17">
        <f t="shared" si="12"/>
        <v>107.35094291338584</v>
      </c>
      <c r="G75" s="10">
        <f>SUM(G76)</f>
        <v>0</v>
      </c>
      <c r="H75" s="10">
        <f>SUM(H76)</f>
        <v>0</v>
      </c>
      <c r="I75" s="10">
        <f>SUM(I76)</f>
        <v>11319.4</v>
      </c>
      <c r="J75" s="17">
        <f t="shared" si="13"/>
        <v>0</v>
      </c>
      <c r="K75" s="10">
        <f t="shared" si="14"/>
        <v>60000</v>
      </c>
      <c r="L75" s="10">
        <f t="shared" si="15"/>
        <v>508000</v>
      </c>
      <c r="M75" s="10">
        <f t="shared" si="16"/>
        <v>556662.19000000006</v>
      </c>
      <c r="N75" s="17">
        <f t="shared" si="17"/>
        <v>109.57917125984252</v>
      </c>
    </row>
    <row r="76" spans="1:14" s="1" customFormat="1" ht="8.1" customHeight="1" x14ac:dyDescent="0.3">
      <c r="A76" s="8" t="s">
        <v>99</v>
      </c>
      <c r="B76" s="14" t="s">
        <v>127</v>
      </c>
      <c r="C76" s="10">
        <f>SUM(C77:C78)</f>
        <v>60000</v>
      </c>
      <c r="D76" s="10">
        <f>SUM(D77:D78)</f>
        <v>508000</v>
      </c>
      <c r="E76" s="10">
        <f>SUM(E77:E78)</f>
        <v>545342.79</v>
      </c>
      <c r="F76" s="17">
        <f t="shared" si="12"/>
        <v>107.35094291338584</v>
      </c>
      <c r="G76" s="10">
        <f>SUM(G77:G78)</f>
        <v>0</v>
      </c>
      <c r="H76" s="10">
        <f>SUM(H77:H78)</f>
        <v>0</v>
      </c>
      <c r="I76" s="10">
        <f>SUM(I77:I78)</f>
        <v>11319.4</v>
      </c>
      <c r="J76" s="17">
        <f t="shared" si="13"/>
        <v>0</v>
      </c>
      <c r="K76" s="10">
        <f t="shared" si="14"/>
        <v>60000</v>
      </c>
      <c r="L76" s="10">
        <f t="shared" si="15"/>
        <v>508000</v>
      </c>
      <c r="M76" s="10">
        <f t="shared" si="16"/>
        <v>556662.19000000006</v>
      </c>
      <c r="N76" s="17">
        <f t="shared" si="17"/>
        <v>109.57917125984252</v>
      </c>
    </row>
    <row r="77" spans="1:14" s="1" customFormat="1" ht="8.1" customHeight="1" x14ac:dyDescent="0.3">
      <c r="A77" s="9" t="s">
        <v>99</v>
      </c>
      <c r="B77" s="15" t="s">
        <v>128</v>
      </c>
      <c r="C77" s="10">
        <v>60000</v>
      </c>
      <c r="D77" s="10">
        <v>508000</v>
      </c>
      <c r="E77" s="10">
        <v>545342.79</v>
      </c>
      <c r="F77" s="17">
        <f t="shared" si="12"/>
        <v>107.35094291338584</v>
      </c>
      <c r="G77" s="10"/>
      <c r="H77" s="10"/>
      <c r="I77" s="10"/>
      <c r="J77" s="17">
        <f t="shared" si="13"/>
        <v>0</v>
      </c>
      <c r="K77" s="10">
        <f t="shared" si="14"/>
        <v>60000</v>
      </c>
      <c r="L77" s="10">
        <f t="shared" si="15"/>
        <v>508000</v>
      </c>
      <c r="M77" s="10">
        <f t="shared" si="16"/>
        <v>545342.79</v>
      </c>
      <c r="N77" s="17">
        <f t="shared" si="17"/>
        <v>107.35094291338584</v>
      </c>
    </row>
    <row r="78" spans="1:14" s="1" customFormat="1" ht="25.2" customHeight="1" x14ac:dyDescent="0.3">
      <c r="A78" s="9" t="s">
        <v>129</v>
      </c>
      <c r="B78" s="15" t="s">
        <v>130</v>
      </c>
      <c r="C78" s="10"/>
      <c r="D78" s="10"/>
      <c r="E78" s="10"/>
      <c r="F78" s="17">
        <f t="shared" si="12"/>
        <v>0</v>
      </c>
      <c r="G78" s="10"/>
      <c r="H78" s="10"/>
      <c r="I78" s="10">
        <v>11319.4</v>
      </c>
      <c r="J78" s="17">
        <f t="shared" si="13"/>
        <v>0</v>
      </c>
      <c r="K78" s="10">
        <f t="shared" si="14"/>
        <v>0</v>
      </c>
      <c r="L78" s="10">
        <f t="shared" si="15"/>
        <v>0</v>
      </c>
      <c r="M78" s="10">
        <f t="shared" si="16"/>
        <v>11319.4</v>
      </c>
      <c r="N78" s="17">
        <f t="shared" si="17"/>
        <v>0</v>
      </c>
    </row>
    <row r="79" spans="1:14" s="1" customFormat="1" ht="8.1" customHeight="1" x14ac:dyDescent="0.3">
      <c r="A79" s="7" t="s">
        <v>131</v>
      </c>
      <c r="B79" s="12" t="s">
        <v>132</v>
      </c>
      <c r="C79" s="10">
        <f>SUM(C80,C83)</f>
        <v>0</v>
      </c>
      <c r="D79" s="10">
        <f>SUM(D80,D83)</f>
        <v>0</v>
      </c>
      <c r="E79" s="10">
        <f>SUM(E80,E83)</f>
        <v>0</v>
      </c>
      <c r="F79" s="17">
        <f t="shared" si="12"/>
        <v>0</v>
      </c>
      <c r="G79" s="10">
        <f>SUM(G80,G83)</f>
        <v>1832700</v>
      </c>
      <c r="H79" s="10">
        <f>SUM(H80,H83)</f>
        <v>1832700</v>
      </c>
      <c r="I79" s="10">
        <f>SUM(I80,I83)</f>
        <v>20119114.030000001</v>
      </c>
      <c r="J79" s="17">
        <f t="shared" si="13"/>
        <v>1097.7854547934742</v>
      </c>
      <c r="K79" s="10">
        <f t="shared" si="14"/>
        <v>1832700</v>
      </c>
      <c r="L79" s="10">
        <f t="shared" si="15"/>
        <v>1832700</v>
      </c>
      <c r="M79" s="10">
        <f t="shared" si="16"/>
        <v>20119114.030000001</v>
      </c>
      <c r="N79" s="17">
        <f t="shared" si="17"/>
        <v>1097.7854547934742</v>
      </c>
    </row>
    <row r="80" spans="1:14" s="1" customFormat="1" ht="13.95" customHeight="1" x14ac:dyDescent="0.3">
      <c r="A80" s="8" t="s">
        <v>133</v>
      </c>
      <c r="B80" s="14" t="s">
        <v>134</v>
      </c>
      <c r="C80" s="10">
        <f>SUM(C81:C82)</f>
        <v>0</v>
      </c>
      <c r="D80" s="10">
        <f>SUM(D81:D82)</f>
        <v>0</v>
      </c>
      <c r="E80" s="10">
        <f>SUM(E81:E82)</f>
        <v>0</v>
      </c>
      <c r="F80" s="17">
        <f t="shared" si="12"/>
        <v>0</v>
      </c>
      <c r="G80" s="10">
        <f>SUM(G81:G82)</f>
        <v>1832700</v>
      </c>
      <c r="H80" s="10">
        <f>SUM(H81:H82)</f>
        <v>1832700</v>
      </c>
      <c r="I80" s="10">
        <f>SUM(I81:I82)</f>
        <v>1334339.03</v>
      </c>
      <c r="J80" s="17">
        <f t="shared" si="13"/>
        <v>72.807280515087029</v>
      </c>
      <c r="K80" s="10">
        <f t="shared" si="14"/>
        <v>1832700</v>
      </c>
      <c r="L80" s="10">
        <f t="shared" si="15"/>
        <v>1832700</v>
      </c>
      <c r="M80" s="10">
        <f t="shared" si="16"/>
        <v>1334339.03</v>
      </c>
      <c r="N80" s="17">
        <f t="shared" si="17"/>
        <v>72.807280515087029</v>
      </c>
    </row>
    <row r="81" spans="1:14" s="1" customFormat="1" ht="13.95" customHeight="1" x14ac:dyDescent="0.3">
      <c r="A81" s="9" t="s">
        <v>135</v>
      </c>
      <c r="B81" s="15" t="s">
        <v>136</v>
      </c>
      <c r="C81" s="10"/>
      <c r="D81" s="10"/>
      <c r="E81" s="10"/>
      <c r="F81" s="17">
        <f t="shared" ref="F81:F111" si="24">IFERROR(E81/D81%,0)</f>
        <v>0</v>
      </c>
      <c r="G81" s="10">
        <v>1832700</v>
      </c>
      <c r="H81" s="10">
        <v>1832700</v>
      </c>
      <c r="I81" s="10">
        <v>1098170.79</v>
      </c>
      <c r="J81" s="17">
        <f t="shared" ref="J81:J111" si="25">IFERROR(I81/H81%,0)</f>
        <v>59.920924864953349</v>
      </c>
      <c r="K81" s="10">
        <f t="shared" ref="K81:K111" si="26">C81+G81</f>
        <v>1832700</v>
      </c>
      <c r="L81" s="10">
        <f t="shared" ref="L81:L111" si="27">D81+H81</f>
        <v>1832700</v>
      </c>
      <c r="M81" s="10">
        <f t="shared" ref="M81:M111" si="28">E81+I81</f>
        <v>1098170.79</v>
      </c>
      <c r="N81" s="17">
        <f t="shared" ref="N81:N111" si="29">IFERROR(M81/L81%,0)</f>
        <v>59.920924864953349</v>
      </c>
    </row>
    <row r="82" spans="1:14" s="1" customFormat="1" ht="19.5" customHeight="1" x14ac:dyDescent="0.3">
      <c r="A82" s="9" t="s">
        <v>137</v>
      </c>
      <c r="B82" s="15" t="s">
        <v>138</v>
      </c>
      <c r="C82" s="10"/>
      <c r="D82" s="10"/>
      <c r="E82" s="10"/>
      <c r="F82" s="17">
        <f t="shared" si="24"/>
        <v>0</v>
      </c>
      <c r="G82" s="10"/>
      <c r="H82" s="10"/>
      <c r="I82" s="10">
        <v>236168.24</v>
      </c>
      <c r="J82" s="17">
        <f t="shared" si="25"/>
        <v>0</v>
      </c>
      <c r="K82" s="10">
        <f t="shared" si="26"/>
        <v>0</v>
      </c>
      <c r="L82" s="10">
        <f t="shared" si="27"/>
        <v>0</v>
      </c>
      <c r="M82" s="10">
        <f t="shared" si="28"/>
        <v>236168.24</v>
      </c>
      <c r="N82" s="17">
        <f t="shared" si="29"/>
        <v>0</v>
      </c>
    </row>
    <row r="83" spans="1:14" s="1" customFormat="1" ht="13.95" customHeight="1" x14ac:dyDescent="0.3">
      <c r="A83" s="8" t="s">
        <v>139</v>
      </c>
      <c r="B83" s="14" t="s">
        <v>140</v>
      </c>
      <c r="C83" s="10">
        <f>SUM(C84:C85)</f>
        <v>0</v>
      </c>
      <c r="D83" s="10">
        <f>SUM(D84:D85)</f>
        <v>0</v>
      </c>
      <c r="E83" s="10">
        <f>SUM(E84:E85)</f>
        <v>0</v>
      </c>
      <c r="F83" s="17">
        <f t="shared" si="24"/>
        <v>0</v>
      </c>
      <c r="G83" s="10">
        <f>SUM(G84:G85)</f>
        <v>0</v>
      </c>
      <c r="H83" s="10">
        <f>SUM(H84:H85)</f>
        <v>0</v>
      </c>
      <c r="I83" s="10">
        <f>SUM(I84:I85)</f>
        <v>18784775</v>
      </c>
      <c r="J83" s="17">
        <f t="shared" si="25"/>
        <v>0</v>
      </c>
      <c r="K83" s="10">
        <f t="shared" si="26"/>
        <v>0</v>
      </c>
      <c r="L83" s="10">
        <f t="shared" si="27"/>
        <v>0</v>
      </c>
      <c r="M83" s="10">
        <f t="shared" si="28"/>
        <v>18784775</v>
      </c>
      <c r="N83" s="17">
        <f t="shared" si="29"/>
        <v>0</v>
      </c>
    </row>
    <row r="84" spans="1:14" s="1" customFormat="1" ht="8.1" customHeight="1" x14ac:dyDescent="0.3">
      <c r="A84" s="9" t="s">
        <v>141</v>
      </c>
      <c r="B84" s="15" t="s">
        <v>142</v>
      </c>
      <c r="C84" s="10"/>
      <c r="D84" s="10"/>
      <c r="E84" s="10"/>
      <c r="F84" s="17">
        <f t="shared" si="24"/>
        <v>0</v>
      </c>
      <c r="G84" s="10"/>
      <c r="H84" s="10"/>
      <c r="I84" s="10">
        <v>9387016.8900000006</v>
      </c>
      <c r="J84" s="17">
        <f t="shared" si="25"/>
        <v>0</v>
      </c>
      <c r="K84" s="10">
        <f t="shared" si="26"/>
        <v>0</v>
      </c>
      <c r="L84" s="10">
        <f t="shared" si="27"/>
        <v>0</v>
      </c>
      <c r="M84" s="10">
        <f t="shared" si="28"/>
        <v>9387016.8900000006</v>
      </c>
      <c r="N84" s="17">
        <f t="shared" si="29"/>
        <v>0</v>
      </c>
    </row>
    <row r="85" spans="1:14" s="1" customFormat="1" ht="41.85" customHeight="1" x14ac:dyDescent="0.3">
      <c r="A85" s="9" t="s">
        <v>143</v>
      </c>
      <c r="B85" s="15" t="s">
        <v>144</v>
      </c>
      <c r="C85" s="10"/>
      <c r="D85" s="10"/>
      <c r="E85" s="10"/>
      <c r="F85" s="17">
        <f t="shared" si="24"/>
        <v>0</v>
      </c>
      <c r="G85" s="10"/>
      <c r="H85" s="10"/>
      <c r="I85" s="10">
        <v>9397758.1099999994</v>
      </c>
      <c r="J85" s="17">
        <f t="shared" si="25"/>
        <v>0</v>
      </c>
      <c r="K85" s="10">
        <f t="shared" si="26"/>
        <v>0</v>
      </c>
      <c r="L85" s="10">
        <f t="shared" si="27"/>
        <v>0</v>
      </c>
      <c r="M85" s="10">
        <f t="shared" si="28"/>
        <v>9397758.1099999994</v>
      </c>
      <c r="N85" s="17">
        <f t="shared" si="29"/>
        <v>0</v>
      </c>
    </row>
    <row r="86" spans="1:14" s="1" customFormat="1" ht="9.4499999999999993" customHeight="1" x14ac:dyDescent="0.3">
      <c r="A86" s="6" t="s">
        <v>145</v>
      </c>
      <c r="B86" s="12" t="s">
        <v>146</v>
      </c>
      <c r="C86" s="10">
        <f>SUM(C87,C90)</f>
        <v>0</v>
      </c>
      <c r="D86" s="10">
        <f>SUM(D87,D90)</f>
        <v>0</v>
      </c>
      <c r="E86" s="10">
        <f>SUM(E87,E90)</f>
        <v>2926.83</v>
      </c>
      <c r="F86" s="17">
        <f t="shared" si="24"/>
        <v>0</v>
      </c>
      <c r="G86" s="10">
        <f>SUM(G87,G90)</f>
        <v>2156100</v>
      </c>
      <c r="H86" s="10">
        <f>SUM(H87,H90)</f>
        <v>6638070</v>
      </c>
      <c r="I86" s="10">
        <f>SUM(I87,I90)</f>
        <v>7088882.6799999997</v>
      </c>
      <c r="J86" s="17">
        <f t="shared" si="25"/>
        <v>106.79132157389121</v>
      </c>
      <c r="K86" s="10">
        <f t="shared" si="26"/>
        <v>2156100</v>
      </c>
      <c r="L86" s="10">
        <f t="shared" si="27"/>
        <v>6638070</v>
      </c>
      <c r="M86" s="10">
        <f t="shared" si="28"/>
        <v>7091809.5099999998</v>
      </c>
      <c r="N86" s="17">
        <f t="shared" si="29"/>
        <v>106.83541315472721</v>
      </c>
    </row>
    <row r="87" spans="1:14" s="1" customFormat="1" ht="8.1" customHeight="1" x14ac:dyDescent="0.3">
      <c r="A87" s="7" t="s">
        <v>147</v>
      </c>
      <c r="B87" s="12" t="s">
        <v>148</v>
      </c>
      <c r="C87" s="10">
        <f t="shared" ref="C87:E88" si="30">SUM(C88)</f>
        <v>0</v>
      </c>
      <c r="D87" s="10">
        <f t="shared" si="30"/>
        <v>0</v>
      </c>
      <c r="E87" s="10">
        <f t="shared" si="30"/>
        <v>2926.83</v>
      </c>
      <c r="F87" s="17">
        <f t="shared" si="24"/>
        <v>0</v>
      </c>
      <c r="G87" s="10">
        <f t="shared" ref="G87:I88" si="31">SUM(G88)</f>
        <v>0</v>
      </c>
      <c r="H87" s="10">
        <f t="shared" si="31"/>
        <v>0</v>
      </c>
      <c r="I87" s="10">
        <f t="shared" si="31"/>
        <v>0</v>
      </c>
      <c r="J87" s="17">
        <f t="shared" si="25"/>
        <v>0</v>
      </c>
      <c r="K87" s="10">
        <f t="shared" si="26"/>
        <v>0</v>
      </c>
      <c r="L87" s="10">
        <f t="shared" si="27"/>
        <v>0</v>
      </c>
      <c r="M87" s="10">
        <f t="shared" si="28"/>
        <v>2926.83</v>
      </c>
      <c r="N87" s="17">
        <f t="shared" si="29"/>
        <v>0</v>
      </c>
    </row>
    <row r="88" spans="1:14" s="1" customFormat="1" ht="30.6" customHeight="1" x14ac:dyDescent="0.3">
      <c r="A88" s="8" t="s">
        <v>149</v>
      </c>
      <c r="B88" s="14" t="s">
        <v>150</v>
      </c>
      <c r="C88" s="10">
        <f t="shared" si="30"/>
        <v>0</v>
      </c>
      <c r="D88" s="10">
        <f t="shared" si="30"/>
        <v>0</v>
      </c>
      <c r="E88" s="10">
        <f t="shared" si="30"/>
        <v>2926.83</v>
      </c>
      <c r="F88" s="17">
        <f t="shared" si="24"/>
        <v>0</v>
      </c>
      <c r="G88" s="10">
        <f t="shared" si="31"/>
        <v>0</v>
      </c>
      <c r="H88" s="10">
        <f t="shared" si="31"/>
        <v>0</v>
      </c>
      <c r="I88" s="10">
        <f t="shared" si="31"/>
        <v>0</v>
      </c>
      <c r="J88" s="17">
        <f t="shared" si="25"/>
        <v>0</v>
      </c>
      <c r="K88" s="10">
        <f t="shared" si="26"/>
        <v>0</v>
      </c>
      <c r="L88" s="10">
        <f t="shared" si="27"/>
        <v>0</v>
      </c>
      <c r="M88" s="10">
        <f t="shared" si="28"/>
        <v>2926.83</v>
      </c>
      <c r="N88" s="17">
        <f t="shared" si="29"/>
        <v>0</v>
      </c>
    </row>
    <row r="89" spans="1:14" s="1" customFormat="1" ht="30.6" customHeight="1" x14ac:dyDescent="0.3">
      <c r="A89" s="9" t="s">
        <v>151</v>
      </c>
      <c r="B89" s="15" t="s">
        <v>152</v>
      </c>
      <c r="C89" s="10"/>
      <c r="D89" s="10"/>
      <c r="E89" s="10">
        <v>2926.83</v>
      </c>
      <c r="F89" s="17">
        <f t="shared" si="24"/>
        <v>0</v>
      </c>
      <c r="G89" s="10"/>
      <c r="H89" s="10"/>
      <c r="I89" s="10"/>
      <c r="J89" s="17">
        <f t="shared" si="25"/>
        <v>0</v>
      </c>
      <c r="K89" s="10">
        <f t="shared" si="26"/>
        <v>0</v>
      </c>
      <c r="L89" s="10">
        <f t="shared" si="27"/>
        <v>0</v>
      </c>
      <c r="M89" s="10">
        <f t="shared" si="28"/>
        <v>2926.83</v>
      </c>
      <c r="N89" s="17">
        <f t="shared" si="29"/>
        <v>0</v>
      </c>
    </row>
    <row r="90" spans="1:14" s="1" customFormat="1" ht="8.1" customHeight="1" x14ac:dyDescent="0.3">
      <c r="A90" s="7" t="s">
        <v>153</v>
      </c>
      <c r="B90" s="12" t="s">
        <v>154</v>
      </c>
      <c r="C90" s="10">
        <f t="shared" ref="C90:E90" si="32">SUM(C91)</f>
        <v>0</v>
      </c>
      <c r="D90" s="10">
        <f t="shared" si="32"/>
        <v>0</v>
      </c>
      <c r="E90" s="10">
        <f t="shared" si="32"/>
        <v>0</v>
      </c>
      <c r="F90" s="17">
        <f t="shared" si="24"/>
        <v>0</v>
      </c>
      <c r="G90" s="10">
        <f t="shared" ref="G90:I90" si="33">SUM(G91)</f>
        <v>2156100</v>
      </c>
      <c r="H90" s="10">
        <f t="shared" si="33"/>
        <v>6638070</v>
      </c>
      <c r="I90" s="10">
        <f t="shared" si="33"/>
        <v>7088882.6799999997</v>
      </c>
      <c r="J90" s="17">
        <f t="shared" si="25"/>
        <v>106.79132157389121</v>
      </c>
      <c r="K90" s="10">
        <f t="shared" si="26"/>
        <v>2156100</v>
      </c>
      <c r="L90" s="10">
        <f t="shared" si="27"/>
        <v>6638070</v>
      </c>
      <c r="M90" s="10">
        <f t="shared" si="28"/>
        <v>7088882.6799999997</v>
      </c>
      <c r="N90" s="17">
        <f t="shared" si="29"/>
        <v>106.79132157389121</v>
      </c>
    </row>
    <row r="91" spans="1:14" s="1" customFormat="1" ht="8.1" customHeight="1" x14ac:dyDescent="0.3">
      <c r="A91" s="8" t="s">
        <v>155</v>
      </c>
      <c r="B91" s="14" t="s">
        <v>156</v>
      </c>
      <c r="C91" s="10">
        <f>SUM(C92:C92)</f>
        <v>0</v>
      </c>
      <c r="D91" s="10">
        <f>SUM(D92:D92)</f>
        <v>0</v>
      </c>
      <c r="E91" s="10">
        <f>SUM(E92:E92)</f>
        <v>0</v>
      </c>
      <c r="F91" s="17">
        <f t="shared" si="24"/>
        <v>0</v>
      </c>
      <c r="G91" s="10">
        <f>SUM(G92:G92)</f>
        <v>2156100</v>
      </c>
      <c r="H91" s="10">
        <f>SUM(H92:H92)</f>
        <v>6638070</v>
      </c>
      <c r="I91" s="10">
        <f>SUM(I92:I92)</f>
        <v>7088882.6799999997</v>
      </c>
      <c r="J91" s="17">
        <f t="shared" si="25"/>
        <v>106.79132157389121</v>
      </c>
      <c r="K91" s="10">
        <f t="shared" si="26"/>
        <v>2156100</v>
      </c>
      <c r="L91" s="10">
        <f t="shared" si="27"/>
        <v>6638070</v>
      </c>
      <c r="M91" s="10">
        <f t="shared" si="28"/>
        <v>7088882.6799999997</v>
      </c>
      <c r="N91" s="17">
        <f t="shared" si="29"/>
        <v>106.79132157389121</v>
      </c>
    </row>
    <row r="92" spans="1:14" s="19" customFormat="1" ht="30.6" customHeight="1" x14ac:dyDescent="0.3">
      <c r="A92" s="9" t="s">
        <v>157</v>
      </c>
      <c r="B92" s="15" t="s">
        <v>158</v>
      </c>
      <c r="C92" s="10"/>
      <c r="D92" s="10"/>
      <c r="E92" s="10"/>
      <c r="F92" s="17">
        <f t="shared" ref="F92" si="34">IFERROR(E92/D92%,0)</f>
        <v>0</v>
      </c>
      <c r="G92" s="10">
        <v>2156100</v>
      </c>
      <c r="H92" s="10">
        <v>6638070</v>
      </c>
      <c r="I92" s="10">
        <v>7088882.6799999997</v>
      </c>
      <c r="J92" s="17">
        <f t="shared" ref="J92" si="35">IFERROR(I92/H92%,0)</f>
        <v>106.79132157389121</v>
      </c>
      <c r="K92" s="10">
        <f t="shared" ref="K92" si="36">C92+G92</f>
        <v>2156100</v>
      </c>
      <c r="L92" s="10">
        <f t="shared" ref="L92" si="37">D92+H92</f>
        <v>6638070</v>
      </c>
      <c r="M92" s="10">
        <f t="shared" ref="M92" si="38">E92+I92</f>
        <v>7088882.6799999997</v>
      </c>
      <c r="N92" s="17">
        <f t="shared" ref="N92" si="39">IFERROR(M92/L92%,0)</f>
        <v>106.79132157389121</v>
      </c>
    </row>
    <row r="93" spans="1:14" s="1" customFormat="1" ht="16.350000000000001" customHeight="1" x14ac:dyDescent="0.3">
      <c r="A93" s="6" t="s">
        <v>159</v>
      </c>
      <c r="B93" s="12" t="s">
        <v>160</v>
      </c>
      <c r="C93" s="10">
        <f>C14+C59+C86</f>
        <v>118622800</v>
      </c>
      <c r="D93" s="10">
        <f>D14+D59+D86</f>
        <v>137784807</v>
      </c>
      <c r="E93" s="10">
        <f>E14+E59+E86</f>
        <v>137057942.05000001</v>
      </c>
      <c r="F93" s="17">
        <f t="shared" si="24"/>
        <v>99.472463643977818</v>
      </c>
      <c r="G93" s="10">
        <f>G14+G59+G86</f>
        <v>4040300</v>
      </c>
      <c r="H93" s="10">
        <f>H14+H59+H86</f>
        <v>8522270</v>
      </c>
      <c r="I93" s="10">
        <f>I14+I59+I86</f>
        <v>27278129.48</v>
      </c>
      <c r="J93" s="17">
        <f t="shared" si="25"/>
        <v>320.08055928760768</v>
      </c>
      <c r="K93" s="10">
        <f t="shared" si="26"/>
        <v>122663100</v>
      </c>
      <c r="L93" s="10">
        <f t="shared" si="27"/>
        <v>146307077</v>
      </c>
      <c r="M93" s="10">
        <f t="shared" si="28"/>
        <v>164336071.53</v>
      </c>
      <c r="N93" s="17">
        <f t="shared" si="29"/>
        <v>112.32270844287321</v>
      </c>
    </row>
    <row r="94" spans="1:14" s="1" customFormat="1" ht="9.4499999999999993" customHeight="1" x14ac:dyDescent="0.3">
      <c r="A94" s="6" t="s">
        <v>161</v>
      </c>
      <c r="B94" s="12" t="s">
        <v>162</v>
      </c>
      <c r="C94" s="10">
        <f>SUM(C95)</f>
        <v>99109800</v>
      </c>
      <c r="D94" s="10">
        <f>SUM(D95)</f>
        <v>152466991</v>
      </c>
      <c r="E94" s="10">
        <f>SUM(E95)</f>
        <v>150138938.94</v>
      </c>
      <c r="F94" s="17">
        <f t="shared" si="24"/>
        <v>98.473077979219781</v>
      </c>
      <c r="G94" s="10">
        <f>SUM(G95)</f>
        <v>0</v>
      </c>
      <c r="H94" s="10">
        <f>SUM(H95)</f>
        <v>2690700</v>
      </c>
      <c r="I94" s="10">
        <f>SUM(I95)</f>
        <v>2653619.92</v>
      </c>
      <c r="J94" s="17">
        <f t="shared" si="25"/>
        <v>98.621916973278331</v>
      </c>
      <c r="K94" s="10">
        <f t="shared" si="26"/>
        <v>99109800</v>
      </c>
      <c r="L94" s="10">
        <f t="shared" si="27"/>
        <v>155157691</v>
      </c>
      <c r="M94" s="10">
        <f t="shared" si="28"/>
        <v>152792558.85999998</v>
      </c>
      <c r="N94" s="17">
        <f t="shared" si="29"/>
        <v>98.475659102196872</v>
      </c>
    </row>
    <row r="95" spans="1:14" s="1" customFormat="1" ht="8.1" customHeight="1" x14ac:dyDescent="0.3">
      <c r="A95" s="7" t="s">
        <v>163</v>
      </c>
      <c r="B95" s="12" t="s">
        <v>164</v>
      </c>
      <c r="C95" s="10">
        <f>SUM(C96,C98,C104,C107)</f>
        <v>99109800</v>
      </c>
      <c r="D95" s="10">
        <f>SUM(D96,D98,D104,D107)</f>
        <v>152466991</v>
      </c>
      <c r="E95" s="10">
        <f>SUM(E96,E98,E104,E107)</f>
        <v>150138938.94</v>
      </c>
      <c r="F95" s="17">
        <f t="shared" si="24"/>
        <v>98.473077979219781</v>
      </c>
      <c r="G95" s="10">
        <f>SUM(G96,G98,G104,G107)</f>
        <v>0</v>
      </c>
      <c r="H95" s="10">
        <f>SUM(H96,H98,H104,H107)</f>
        <v>2690700</v>
      </c>
      <c r="I95" s="10">
        <f>SUM(I96,I98,I104,I107)</f>
        <v>2653619.92</v>
      </c>
      <c r="J95" s="17">
        <f t="shared" si="25"/>
        <v>98.621916973278331</v>
      </c>
      <c r="K95" s="10">
        <f t="shared" si="26"/>
        <v>99109800</v>
      </c>
      <c r="L95" s="10">
        <f t="shared" si="27"/>
        <v>155157691</v>
      </c>
      <c r="M95" s="10">
        <f t="shared" si="28"/>
        <v>152792558.85999998</v>
      </c>
      <c r="N95" s="17">
        <f t="shared" si="29"/>
        <v>98.475659102196872</v>
      </c>
    </row>
    <row r="96" spans="1:14" s="1" customFormat="1" ht="8.1" customHeight="1" x14ac:dyDescent="0.3">
      <c r="A96" s="8" t="s">
        <v>165</v>
      </c>
      <c r="B96" s="14" t="s">
        <v>166</v>
      </c>
      <c r="C96" s="10">
        <f>SUM(C97)</f>
        <v>25158200</v>
      </c>
      <c r="D96" s="10">
        <f>SUM(D97)</f>
        <v>25158200</v>
      </c>
      <c r="E96" s="10">
        <f>SUM(E97)</f>
        <v>25158200</v>
      </c>
      <c r="F96" s="17">
        <f t="shared" si="24"/>
        <v>100</v>
      </c>
      <c r="G96" s="10">
        <f>SUM(G97)</f>
        <v>0</v>
      </c>
      <c r="H96" s="10">
        <f>SUM(H97)</f>
        <v>0</v>
      </c>
      <c r="I96" s="10">
        <f>SUM(I97)</f>
        <v>0</v>
      </c>
      <c r="J96" s="17">
        <f t="shared" si="25"/>
        <v>0</v>
      </c>
      <c r="K96" s="10">
        <f t="shared" si="26"/>
        <v>25158200</v>
      </c>
      <c r="L96" s="10">
        <f t="shared" si="27"/>
        <v>25158200</v>
      </c>
      <c r="M96" s="10">
        <f t="shared" si="28"/>
        <v>25158200</v>
      </c>
      <c r="N96" s="17">
        <f t="shared" si="29"/>
        <v>100</v>
      </c>
    </row>
    <row r="97" spans="1:14" s="1" customFormat="1" ht="8.1" customHeight="1" x14ac:dyDescent="0.3">
      <c r="A97" s="9" t="s">
        <v>167</v>
      </c>
      <c r="B97" s="15" t="s">
        <v>168</v>
      </c>
      <c r="C97" s="10">
        <v>25158200</v>
      </c>
      <c r="D97" s="10">
        <v>25158200</v>
      </c>
      <c r="E97" s="10">
        <v>25158200</v>
      </c>
      <c r="F97" s="17">
        <f t="shared" si="24"/>
        <v>100</v>
      </c>
      <c r="G97" s="10"/>
      <c r="H97" s="10"/>
      <c r="I97" s="10"/>
      <c r="J97" s="17">
        <f t="shared" si="25"/>
        <v>0</v>
      </c>
      <c r="K97" s="10">
        <f t="shared" si="26"/>
        <v>25158200</v>
      </c>
      <c r="L97" s="10">
        <f t="shared" si="27"/>
        <v>25158200</v>
      </c>
      <c r="M97" s="10">
        <f t="shared" si="28"/>
        <v>25158200</v>
      </c>
      <c r="N97" s="17">
        <f t="shared" si="29"/>
        <v>100</v>
      </c>
    </row>
    <row r="98" spans="1:14" s="1" customFormat="1" ht="8.1" customHeight="1" x14ac:dyDescent="0.3">
      <c r="A98" s="8" t="s">
        <v>169</v>
      </c>
      <c r="B98" s="14" t="s">
        <v>170</v>
      </c>
      <c r="C98" s="10">
        <f>SUM(C99:C103)</f>
        <v>69990700</v>
      </c>
      <c r="D98" s="10">
        <f>SUM(D99:D103)</f>
        <v>119255200</v>
      </c>
      <c r="E98" s="10">
        <f>SUM(E99:E103)</f>
        <v>116929667.96000001</v>
      </c>
      <c r="F98" s="17">
        <f t="shared" si="24"/>
        <v>98.049953343753572</v>
      </c>
      <c r="G98" s="10">
        <f>SUM(G99:G103)</f>
        <v>0</v>
      </c>
      <c r="H98" s="10">
        <f>SUM(H99:H103)</f>
        <v>84700</v>
      </c>
      <c r="I98" s="10">
        <f>SUM(I99:I103)</f>
        <v>84700</v>
      </c>
      <c r="J98" s="17">
        <f t="shared" si="25"/>
        <v>100</v>
      </c>
      <c r="K98" s="10">
        <f t="shared" si="26"/>
        <v>69990700</v>
      </c>
      <c r="L98" s="10">
        <f t="shared" si="27"/>
        <v>119339900</v>
      </c>
      <c r="M98" s="10">
        <f t="shared" si="28"/>
        <v>117014367.96000001</v>
      </c>
      <c r="N98" s="17">
        <f t="shared" si="29"/>
        <v>98.05133736495506</v>
      </c>
    </row>
    <row r="99" spans="1:14" s="1" customFormat="1" ht="13.95" customHeight="1" x14ac:dyDescent="0.3">
      <c r="A99" s="9" t="s">
        <v>197</v>
      </c>
      <c r="B99" s="15">
        <v>41031100</v>
      </c>
      <c r="C99" s="10">
        <v>0</v>
      </c>
      <c r="D99" s="10">
        <v>2601500</v>
      </c>
      <c r="E99" s="10">
        <v>996625</v>
      </c>
      <c r="F99" s="17">
        <f t="shared" si="24"/>
        <v>38.309629060157604</v>
      </c>
      <c r="G99" s="10"/>
      <c r="H99" s="10"/>
      <c r="I99" s="10"/>
      <c r="J99" s="17">
        <f t="shared" si="25"/>
        <v>0</v>
      </c>
      <c r="K99" s="10">
        <f t="shared" si="26"/>
        <v>0</v>
      </c>
      <c r="L99" s="10">
        <f t="shared" si="27"/>
        <v>2601500</v>
      </c>
      <c r="M99" s="10">
        <f t="shared" si="28"/>
        <v>996625</v>
      </c>
      <c r="N99" s="17">
        <f t="shared" si="29"/>
        <v>38.309629060157604</v>
      </c>
    </row>
    <row r="100" spans="1:14" s="19" customFormat="1" ht="19.5" customHeight="1" x14ac:dyDescent="0.3">
      <c r="A100" s="9" t="s">
        <v>171</v>
      </c>
      <c r="B100" s="15" t="s">
        <v>172</v>
      </c>
      <c r="C100" s="10">
        <v>69990700</v>
      </c>
      <c r="D100" s="10">
        <v>104906900</v>
      </c>
      <c r="E100" s="10">
        <v>104906900</v>
      </c>
      <c r="F100" s="17">
        <f t="shared" ref="F100" si="40">IFERROR(E100/D100%,0)</f>
        <v>100</v>
      </c>
      <c r="G100" s="10"/>
      <c r="H100" s="10"/>
      <c r="I100" s="10"/>
      <c r="J100" s="17">
        <f t="shared" ref="J100" si="41">IFERROR(I100/H100%,0)</f>
        <v>0</v>
      </c>
      <c r="K100" s="10">
        <f t="shared" ref="K100" si="42">C100+G100</f>
        <v>69990700</v>
      </c>
      <c r="L100" s="10">
        <f t="shared" ref="L100" si="43">D100+H100</f>
        <v>104906900</v>
      </c>
      <c r="M100" s="10">
        <f t="shared" ref="M100" si="44">E100+I100</f>
        <v>104906900</v>
      </c>
      <c r="N100" s="17">
        <f t="shared" ref="N100" si="45">IFERROR(M100/L100%,0)</f>
        <v>100</v>
      </c>
    </row>
    <row r="101" spans="1:14" s="1" customFormat="1" ht="19.5" customHeight="1" x14ac:dyDescent="0.3">
      <c r="A101" s="9" t="s">
        <v>173</v>
      </c>
      <c r="B101" s="15" t="s">
        <v>174</v>
      </c>
      <c r="C101" s="10"/>
      <c r="D101" s="10">
        <v>396700</v>
      </c>
      <c r="E101" s="10">
        <v>396700</v>
      </c>
      <c r="F101" s="17">
        <f t="shared" si="24"/>
        <v>100</v>
      </c>
      <c r="G101" s="10"/>
      <c r="H101" s="10">
        <v>84700</v>
      </c>
      <c r="I101" s="10">
        <v>84700</v>
      </c>
      <c r="J101" s="17">
        <f t="shared" si="25"/>
        <v>100</v>
      </c>
      <c r="K101" s="10">
        <f t="shared" si="26"/>
        <v>0</v>
      </c>
      <c r="L101" s="10">
        <f t="shared" si="27"/>
        <v>481400</v>
      </c>
      <c r="M101" s="10">
        <f t="shared" si="28"/>
        <v>481400</v>
      </c>
      <c r="N101" s="17">
        <f t="shared" si="29"/>
        <v>100</v>
      </c>
    </row>
    <row r="102" spans="1:14" s="1" customFormat="1" ht="25.2" customHeight="1" x14ac:dyDescent="0.3">
      <c r="A102" s="9" t="s">
        <v>175</v>
      </c>
      <c r="B102" s="15" t="s">
        <v>176</v>
      </c>
      <c r="C102" s="10"/>
      <c r="D102" s="10">
        <v>1437100</v>
      </c>
      <c r="E102" s="10">
        <v>1426603</v>
      </c>
      <c r="F102" s="17">
        <f t="shared" si="24"/>
        <v>99.269570663141053</v>
      </c>
      <c r="G102" s="10"/>
      <c r="H102" s="10"/>
      <c r="I102" s="10"/>
      <c r="J102" s="17">
        <f t="shared" si="25"/>
        <v>0</v>
      </c>
      <c r="K102" s="10">
        <f t="shared" si="26"/>
        <v>0</v>
      </c>
      <c r="L102" s="10">
        <f t="shared" si="27"/>
        <v>1437100</v>
      </c>
      <c r="M102" s="10">
        <f t="shared" si="28"/>
        <v>1426603</v>
      </c>
      <c r="N102" s="17">
        <f t="shared" si="29"/>
        <v>99.269570663141053</v>
      </c>
    </row>
    <row r="103" spans="1:14" s="1" customFormat="1" ht="19.5" customHeight="1" x14ac:dyDescent="0.3">
      <c r="A103" s="9" t="s">
        <v>177</v>
      </c>
      <c r="B103" s="15" t="s">
        <v>178</v>
      </c>
      <c r="C103" s="10"/>
      <c r="D103" s="10">
        <v>9913000</v>
      </c>
      <c r="E103" s="10">
        <v>9202839.9600000009</v>
      </c>
      <c r="F103" s="17">
        <f t="shared" si="24"/>
        <v>92.836073438918604</v>
      </c>
      <c r="G103" s="10"/>
      <c r="H103" s="10"/>
      <c r="I103" s="10"/>
      <c r="J103" s="17">
        <f t="shared" si="25"/>
        <v>0</v>
      </c>
      <c r="K103" s="10">
        <f t="shared" si="26"/>
        <v>0</v>
      </c>
      <c r="L103" s="10">
        <f t="shared" si="27"/>
        <v>9913000</v>
      </c>
      <c r="M103" s="10">
        <f t="shared" si="28"/>
        <v>9202839.9600000009</v>
      </c>
      <c r="N103" s="17">
        <f t="shared" si="29"/>
        <v>92.836073438918604</v>
      </c>
    </row>
    <row r="104" spans="1:14" s="1" customFormat="1" ht="13.95" customHeight="1" x14ac:dyDescent="0.3">
      <c r="A104" s="8" t="s">
        <v>179</v>
      </c>
      <c r="B104" s="14" t="s">
        <v>180</v>
      </c>
      <c r="C104" s="10">
        <f>SUM(C105:C106)</f>
        <v>2457100</v>
      </c>
      <c r="D104" s="10">
        <f>SUM(D105:D106)</f>
        <v>2816491</v>
      </c>
      <c r="E104" s="10">
        <f>SUM(E105:E106)</f>
        <v>2816491</v>
      </c>
      <c r="F104" s="17">
        <f t="shared" si="24"/>
        <v>100</v>
      </c>
      <c r="G104" s="10">
        <f>SUM(G105:G106)</f>
        <v>0</v>
      </c>
      <c r="H104" s="10">
        <f>SUM(H105:H106)</f>
        <v>0</v>
      </c>
      <c r="I104" s="10">
        <f>SUM(I105:I106)</f>
        <v>0</v>
      </c>
      <c r="J104" s="17">
        <f t="shared" si="25"/>
        <v>0</v>
      </c>
      <c r="K104" s="10">
        <f t="shared" si="26"/>
        <v>2457100</v>
      </c>
      <c r="L104" s="10">
        <f t="shared" si="27"/>
        <v>2816491</v>
      </c>
      <c r="M104" s="10">
        <f t="shared" si="28"/>
        <v>2816491</v>
      </c>
      <c r="N104" s="17">
        <f t="shared" si="29"/>
        <v>100</v>
      </c>
    </row>
    <row r="105" spans="1:14" s="1" customFormat="1" ht="25.2" customHeight="1" x14ac:dyDescent="0.3">
      <c r="A105" s="9" t="s">
        <v>181</v>
      </c>
      <c r="B105" s="15" t="s">
        <v>182</v>
      </c>
      <c r="C105" s="10">
        <v>2457100</v>
      </c>
      <c r="D105" s="10">
        <v>2457100</v>
      </c>
      <c r="E105" s="10">
        <v>2457100</v>
      </c>
      <c r="F105" s="17">
        <f t="shared" si="24"/>
        <v>100</v>
      </c>
      <c r="G105" s="10"/>
      <c r="H105" s="10"/>
      <c r="I105" s="10"/>
      <c r="J105" s="17">
        <f t="shared" si="25"/>
        <v>0</v>
      </c>
      <c r="K105" s="10">
        <f t="shared" si="26"/>
        <v>2457100</v>
      </c>
      <c r="L105" s="10">
        <f t="shared" si="27"/>
        <v>2457100</v>
      </c>
      <c r="M105" s="10">
        <f t="shared" si="28"/>
        <v>2457100</v>
      </c>
      <c r="N105" s="17">
        <f t="shared" si="29"/>
        <v>100</v>
      </c>
    </row>
    <row r="106" spans="1:14" s="1" customFormat="1" ht="8.1" customHeight="1" x14ac:dyDescent="0.3">
      <c r="A106" s="9" t="s">
        <v>183</v>
      </c>
      <c r="B106" s="15" t="s">
        <v>184</v>
      </c>
      <c r="C106" s="10"/>
      <c r="D106" s="10">
        <v>359391</v>
      </c>
      <c r="E106" s="10">
        <v>359391</v>
      </c>
      <c r="F106" s="17">
        <f t="shared" si="24"/>
        <v>100</v>
      </c>
      <c r="G106" s="10"/>
      <c r="H106" s="10"/>
      <c r="I106" s="10"/>
      <c r="J106" s="17">
        <f t="shared" si="25"/>
        <v>0</v>
      </c>
      <c r="K106" s="10">
        <f t="shared" si="26"/>
        <v>0</v>
      </c>
      <c r="L106" s="10">
        <f t="shared" si="27"/>
        <v>359391</v>
      </c>
      <c r="M106" s="10">
        <f t="shared" si="28"/>
        <v>359391</v>
      </c>
      <c r="N106" s="17">
        <f t="shared" si="29"/>
        <v>100</v>
      </c>
    </row>
    <row r="107" spans="1:14" s="1" customFormat="1" ht="13.95" customHeight="1" x14ac:dyDescent="0.3">
      <c r="A107" s="8" t="s">
        <v>185</v>
      </c>
      <c r="B107" s="14" t="s">
        <v>186</v>
      </c>
      <c r="C107" s="10">
        <f t="shared" ref="C107:D107" si="46">SUM(C108:C110)</f>
        <v>1503800</v>
      </c>
      <c r="D107" s="10">
        <f t="shared" si="46"/>
        <v>5237100</v>
      </c>
      <c r="E107" s="10">
        <f>SUM(E108:E110)</f>
        <v>5234579.9800000004</v>
      </c>
      <c r="F107" s="17">
        <f t="shared" si="24"/>
        <v>99.951881384735842</v>
      </c>
      <c r="G107" s="10">
        <f t="shared" ref="G107:I107" si="47">SUM(G108:G110)</f>
        <v>0</v>
      </c>
      <c r="H107" s="10">
        <f t="shared" si="47"/>
        <v>2606000</v>
      </c>
      <c r="I107" s="10">
        <f t="shared" si="47"/>
        <v>2568919.92</v>
      </c>
      <c r="J107" s="17">
        <f t="shared" si="25"/>
        <v>98.577126630851879</v>
      </c>
      <c r="K107" s="10">
        <f t="shared" si="26"/>
        <v>1503800</v>
      </c>
      <c r="L107" s="10">
        <f t="shared" si="27"/>
        <v>7843100</v>
      </c>
      <c r="M107" s="10">
        <f t="shared" si="28"/>
        <v>7803499.9000000004</v>
      </c>
      <c r="N107" s="17">
        <f t="shared" si="29"/>
        <v>99.495096326707554</v>
      </c>
    </row>
    <row r="108" spans="1:14" s="16" customFormat="1" ht="19.5" customHeight="1" x14ac:dyDescent="0.3">
      <c r="A108" s="9" t="s">
        <v>187</v>
      </c>
      <c r="B108" s="15" t="s">
        <v>188</v>
      </c>
      <c r="C108" s="10">
        <v>1503800</v>
      </c>
      <c r="D108" s="10">
        <v>2217100</v>
      </c>
      <c r="E108" s="10">
        <v>2215081.98</v>
      </c>
      <c r="F108" s="17">
        <f t="shared" ref="F108" si="48">IFERROR(E108/D108%,0)</f>
        <v>99.908979297280226</v>
      </c>
      <c r="G108" s="10"/>
      <c r="H108" s="10"/>
      <c r="I108" s="10"/>
      <c r="J108" s="17">
        <f t="shared" ref="J108" si="49">IFERROR(I108/H108%,0)</f>
        <v>0</v>
      </c>
      <c r="K108" s="10">
        <f t="shared" ref="K108" si="50">C108+G108</f>
        <v>1503800</v>
      </c>
      <c r="L108" s="10">
        <f t="shared" ref="L108" si="51">D108+H108</f>
        <v>2217100</v>
      </c>
      <c r="M108" s="10">
        <f t="shared" ref="M108" si="52">E108+I108</f>
        <v>2215081.98</v>
      </c>
      <c r="N108" s="17">
        <f t="shared" ref="N108" si="53">IFERROR(M108/L108%,0)</f>
        <v>99.908979297280226</v>
      </c>
    </row>
    <row r="109" spans="1:14" s="1" customFormat="1" ht="19.5" customHeight="1" x14ac:dyDescent="0.3">
      <c r="A109" s="9" t="s">
        <v>187</v>
      </c>
      <c r="B109" s="15">
        <v>41051100</v>
      </c>
      <c r="C109" s="10"/>
      <c r="D109" s="10"/>
      <c r="E109" s="10"/>
      <c r="F109" s="17">
        <f t="shared" si="24"/>
        <v>0</v>
      </c>
      <c r="G109" s="10"/>
      <c r="H109" s="10">
        <v>306000</v>
      </c>
      <c r="I109" s="10">
        <v>304214.06</v>
      </c>
      <c r="J109" s="17">
        <f t="shared" si="25"/>
        <v>99.416359477124189</v>
      </c>
      <c r="K109" s="10">
        <f t="shared" si="26"/>
        <v>0</v>
      </c>
      <c r="L109" s="10">
        <f t="shared" si="27"/>
        <v>306000</v>
      </c>
      <c r="M109" s="10">
        <f t="shared" si="28"/>
        <v>304214.06</v>
      </c>
      <c r="N109" s="17">
        <f t="shared" si="29"/>
        <v>99.416359477124189</v>
      </c>
    </row>
    <row r="110" spans="1:14" s="1" customFormat="1" ht="8.1" customHeight="1" x14ac:dyDescent="0.3">
      <c r="A110" s="9" t="s">
        <v>189</v>
      </c>
      <c r="B110" s="15" t="s">
        <v>190</v>
      </c>
      <c r="C110" s="10"/>
      <c r="D110" s="10">
        <v>3020000</v>
      </c>
      <c r="E110" s="10">
        <v>3019498</v>
      </c>
      <c r="F110" s="17">
        <f t="shared" si="24"/>
        <v>99.983377483443704</v>
      </c>
      <c r="G110" s="10"/>
      <c r="H110" s="10">
        <v>2300000</v>
      </c>
      <c r="I110" s="10">
        <v>2264705.86</v>
      </c>
      <c r="J110" s="17">
        <f t="shared" si="25"/>
        <v>98.465472173913042</v>
      </c>
      <c r="K110" s="10">
        <f t="shared" si="26"/>
        <v>0</v>
      </c>
      <c r="L110" s="10">
        <f t="shared" si="27"/>
        <v>5320000</v>
      </c>
      <c r="M110" s="10">
        <f t="shared" si="28"/>
        <v>5284203.8599999994</v>
      </c>
      <c r="N110" s="17">
        <f t="shared" si="29"/>
        <v>99.327140225563895</v>
      </c>
    </row>
    <row r="111" spans="1:14" s="1" customFormat="1" ht="9.4499999999999993" customHeight="1" x14ac:dyDescent="0.3">
      <c r="A111" s="6" t="s">
        <v>191</v>
      </c>
      <c r="B111" s="12" t="s">
        <v>192</v>
      </c>
      <c r="C111" s="10">
        <f>C93+C94</f>
        <v>217732600</v>
      </c>
      <c r="D111" s="10">
        <f t="shared" ref="D111:E111" si="54">D93+D94</f>
        <v>290251798</v>
      </c>
      <c r="E111" s="10">
        <f t="shared" si="54"/>
        <v>287196880.99000001</v>
      </c>
      <c r="F111" s="17">
        <f t="shared" si="24"/>
        <v>98.947494199501918</v>
      </c>
      <c r="G111" s="10">
        <f t="shared" ref="G111:I111" si="55">G93+G94</f>
        <v>4040300</v>
      </c>
      <c r="H111" s="10">
        <f t="shared" si="55"/>
        <v>11212970</v>
      </c>
      <c r="I111" s="10">
        <f t="shared" si="55"/>
        <v>29931749.399999999</v>
      </c>
      <c r="J111" s="17">
        <f t="shared" si="25"/>
        <v>266.93863802364581</v>
      </c>
      <c r="K111" s="10">
        <f t="shared" si="26"/>
        <v>221772900</v>
      </c>
      <c r="L111" s="10">
        <f t="shared" si="27"/>
        <v>301464768</v>
      </c>
      <c r="M111" s="10">
        <f t="shared" si="28"/>
        <v>317128630.38999999</v>
      </c>
      <c r="N111" s="17">
        <f t="shared" si="29"/>
        <v>105.19591808154509</v>
      </c>
    </row>
    <row r="113" spans="1:13" s="36" customFormat="1" ht="15.6" x14ac:dyDescent="0.3">
      <c r="A113" s="34" t="s">
        <v>202</v>
      </c>
    </row>
    <row r="114" spans="1:13" s="36" customFormat="1" ht="15.6" customHeight="1" x14ac:dyDescent="0.3">
      <c r="A114" s="35" t="s">
        <v>203</v>
      </c>
      <c r="B114" s="35"/>
      <c r="C114" s="35"/>
      <c r="K114" s="37" t="s">
        <v>204</v>
      </c>
      <c r="L114" s="37"/>
      <c r="M114" s="37"/>
    </row>
  </sheetData>
  <mergeCells count="26">
    <mergeCell ref="A114:C114"/>
    <mergeCell ref="K114:M114"/>
    <mergeCell ref="G10:G11"/>
    <mergeCell ref="A9:A11"/>
    <mergeCell ref="L10:L11"/>
    <mergeCell ref="F10:F11"/>
    <mergeCell ref="L2:N2"/>
    <mergeCell ref="L3:N3"/>
    <mergeCell ref="L4:N4"/>
    <mergeCell ref="L5:N5"/>
    <mergeCell ref="M10:M11"/>
    <mergeCell ref="B9:B11"/>
    <mergeCell ref="E10:E11"/>
    <mergeCell ref="I10:I11"/>
    <mergeCell ref="A6:N6"/>
    <mergeCell ref="C9:F9"/>
    <mergeCell ref="K10:K11"/>
    <mergeCell ref="J10:J11"/>
    <mergeCell ref="D10:D11"/>
    <mergeCell ref="G9:J9"/>
    <mergeCell ref="K9:N9"/>
    <mergeCell ref="A7:N7"/>
    <mergeCell ref="C10:C11"/>
    <mergeCell ref="H10:H11"/>
    <mergeCell ref="N10:N11"/>
    <mergeCell ref="A8:N8"/>
  </mergeCells>
  <printOptions horizontalCentered="1"/>
  <pageMargins left="0.39370078740157483" right="0.39370078740157483" top="0.19685039370078741" bottom="0.1968503937007874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Аркуш1!Print_Area</vt:lpstr>
      <vt:lpstr>Аркуш1!Print_Titles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2026-02-25T09:08:30Z</cp:lastPrinted>
  <dcterms:created xsi:type="dcterms:W3CDTF">2025-04-29T05:39:45Z</dcterms:created>
  <dcterms:modified xsi:type="dcterms:W3CDTF">2026-03-04T09:36:36Z</dcterms:modified>
</cp:coreProperties>
</file>