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520" windowHeight="11640" tabRatio="837"/>
  </bookViews>
  <sheets>
    <sheet name="I. Фін план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'I. Фін план'!$30:$32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C39" i="20" l="1"/>
  <c r="D67" i="20"/>
  <c r="D65" i="20" s="1"/>
  <c r="C64" i="20"/>
  <c r="D58" i="20"/>
  <c r="G67" i="20"/>
  <c r="G65" i="20" s="1"/>
  <c r="C69" i="20"/>
  <c r="C68" i="20"/>
  <c r="F82" i="20"/>
  <c r="C87" i="20"/>
  <c r="G90" i="20"/>
  <c r="E67" i="20"/>
  <c r="E65" i="20" s="1"/>
  <c r="F67" i="20"/>
  <c r="F65" i="20" s="1"/>
  <c r="E41" i="20"/>
  <c r="F41" i="20"/>
  <c r="G41" i="20"/>
  <c r="D41" i="20"/>
  <c r="C47" i="20"/>
  <c r="C48" i="20"/>
  <c r="E82" i="20"/>
  <c r="C88" i="20"/>
  <c r="C84" i="20"/>
  <c r="G58" i="20"/>
  <c r="E58" i="20"/>
  <c r="F58" i="20"/>
  <c r="C56" i="20"/>
  <c r="C57" i="20"/>
  <c r="C51" i="20"/>
  <c r="C74" i="20" s="1"/>
  <c r="C52" i="20"/>
  <c r="C75" i="20" s="1"/>
  <c r="C53" i="20"/>
  <c r="C54" i="20"/>
  <c r="C55" i="20"/>
  <c r="G36" i="20"/>
  <c r="G38" i="20"/>
  <c r="G80" i="20"/>
  <c r="G82" i="20"/>
  <c r="F36" i="20"/>
  <c r="F38" i="20"/>
  <c r="F80" i="20"/>
  <c r="D36" i="20"/>
  <c r="D38" i="20"/>
  <c r="D80" i="20"/>
  <c r="E36" i="20"/>
  <c r="E38" i="20"/>
  <c r="E80" i="20"/>
  <c r="D82" i="20"/>
  <c r="C81" i="20"/>
  <c r="D74" i="20"/>
  <c r="D75" i="20"/>
  <c r="D73" i="20"/>
  <c r="F74" i="20"/>
  <c r="F75" i="20"/>
  <c r="F73" i="20"/>
  <c r="E73" i="20"/>
  <c r="E74" i="20"/>
  <c r="E75" i="20"/>
  <c r="G73" i="20"/>
  <c r="G74" i="20"/>
  <c r="G75" i="20"/>
  <c r="C37" i="20"/>
  <c r="C36" i="20" s="1"/>
  <c r="C40" i="20"/>
  <c r="C59" i="20"/>
  <c r="C60" i="20"/>
  <c r="C61" i="20"/>
  <c r="C62" i="20"/>
  <c r="C42" i="20"/>
  <c r="C43" i="20"/>
  <c r="C44" i="20"/>
  <c r="C45" i="20"/>
  <c r="C46" i="20"/>
  <c r="C76" i="20"/>
  <c r="C99" i="20"/>
  <c r="F90" i="20"/>
  <c r="C97" i="20"/>
  <c r="C98" i="20"/>
  <c r="C96" i="20"/>
  <c r="E95" i="20"/>
  <c r="F95" i="20"/>
  <c r="G95" i="20"/>
  <c r="D95" i="20"/>
  <c r="C92" i="20"/>
  <c r="C93" i="20"/>
  <c r="C94" i="20"/>
  <c r="C91" i="20"/>
  <c r="E90" i="20"/>
  <c r="D90" i="20"/>
  <c r="D71" i="20" l="1"/>
  <c r="D101" i="20" s="1"/>
  <c r="E77" i="20"/>
  <c r="E78" i="20" s="1"/>
  <c r="F77" i="20"/>
  <c r="F78" i="20" s="1"/>
  <c r="D77" i="20"/>
  <c r="C95" i="20"/>
  <c r="C82" i="20"/>
  <c r="C67" i="20"/>
  <c r="C65" i="20" s="1"/>
  <c r="E71" i="20"/>
  <c r="E101" i="20" s="1"/>
  <c r="E49" i="20"/>
  <c r="E100" i="20" s="1"/>
  <c r="D78" i="20"/>
  <c r="D49" i="20"/>
  <c r="D100" i="20" s="1"/>
  <c r="F49" i="20"/>
  <c r="F100" i="20" s="1"/>
  <c r="F71" i="20"/>
  <c r="F101" i="20" s="1"/>
  <c r="G77" i="20"/>
  <c r="G71" i="20"/>
  <c r="C73" i="20"/>
  <c r="G101" i="20"/>
  <c r="G49" i="20"/>
  <c r="G100" i="20" s="1"/>
  <c r="C58" i="20"/>
  <c r="G78" i="20"/>
  <c r="C90" i="20"/>
  <c r="C80" i="20"/>
  <c r="C38" i="20"/>
  <c r="C71" i="20" l="1"/>
  <c r="D102" i="20"/>
  <c r="E102" i="20"/>
  <c r="C77" i="20"/>
  <c r="C78" i="20" s="1"/>
  <c r="F102" i="20"/>
  <c r="G102" i="20"/>
  <c r="C101" i="20"/>
  <c r="C41" i="20"/>
  <c r="C49" i="20" s="1"/>
  <c r="C100" i="20" s="1"/>
  <c r="C102" i="20" l="1"/>
</calcChain>
</file>

<file path=xl/sharedStrings.xml><?xml version="1.0" encoding="utf-8"?>
<sst xmlns="http://schemas.openxmlformats.org/spreadsheetml/2006/main" count="133" uniqueCount="127">
  <si>
    <t>капітальне будівництво</t>
  </si>
  <si>
    <t>придбання (виготовлення) основних засобів</t>
  </si>
  <si>
    <t>придбання (створення) нематеріальних активів</t>
  </si>
  <si>
    <t>за ЗКГНГ</t>
  </si>
  <si>
    <t>за СПОДУ</t>
  </si>
  <si>
    <t xml:space="preserve">за  КВЕД  </t>
  </si>
  <si>
    <t xml:space="preserve">Місцезнаходження  </t>
  </si>
  <si>
    <t xml:space="preserve">Телефон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</si>
  <si>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</si>
  <si>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</si>
  <si>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</si>
  <si>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Галузь     </t>
  </si>
  <si>
    <t xml:space="preserve">Код рядка </t>
  </si>
  <si>
    <t>Усього доходів</t>
  </si>
  <si>
    <t>Територія</t>
  </si>
  <si>
    <t>Форма власності</t>
  </si>
  <si>
    <t>придбання (виготовлення) інших необоротних матеріальних активів</t>
  </si>
  <si>
    <t>модернізація, модифікація (добудова, дообладнання, реконструкція) основних засобів</t>
  </si>
  <si>
    <t xml:space="preserve">ІV </t>
  </si>
  <si>
    <t>Середньооблікова кількість штатних працівників</t>
  </si>
  <si>
    <t>Усього витрат</t>
  </si>
  <si>
    <t>за КОАТУУ</t>
  </si>
  <si>
    <t>за КОПФГ</t>
  </si>
  <si>
    <t xml:space="preserve">за ЄДРПОУ 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</si>
  <si>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</si>
  <si>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</si>
  <si>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</si>
  <si>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</si>
  <si>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>Стандарти звітності П(с)БОУ</t>
  </si>
  <si>
    <t>Стандарти звітності МСФЗ</t>
  </si>
  <si>
    <t>Коди</t>
  </si>
  <si>
    <t>Найменування показника</t>
  </si>
  <si>
    <t>капітальний ремонт</t>
  </si>
  <si>
    <t>Інші витрати (розшифрувати)</t>
  </si>
  <si>
    <t>Керівник</t>
  </si>
  <si>
    <t>Х</t>
  </si>
  <si>
    <t>Одиниця виміру, грн.</t>
  </si>
  <si>
    <t>I. Фінансові результати</t>
  </si>
  <si>
    <t>Проект</t>
  </si>
  <si>
    <t>Попередній</t>
  </si>
  <si>
    <t>Уточнений</t>
  </si>
  <si>
    <t>Зміни</t>
  </si>
  <si>
    <t>зробити позначку "Х"</t>
  </si>
  <si>
    <t>Амортизація</t>
  </si>
  <si>
    <t>Капітальні інвестиції, усього, у тому числі:</t>
  </si>
  <si>
    <t>Доходи і витрати від операційної діяльності (деталізація)</t>
  </si>
  <si>
    <t>доходи з місцевого бюджету цільового фінансування по капітальних видатках</t>
  </si>
  <si>
    <t>ІІІ. Інвестиційна діяльність</t>
  </si>
  <si>
    <t>Нерозподілені доходи</t>
  </si>
  <si>
    <t>IV. Додаткова інформація</t>
  </si>
  <si>
    <t>Податкова заборгованість</t>
  </si>
  <si>
    <t>ІV. Фінансова діяльність</t>
  </si>
  <si>
    <t>Доходи від інвестиційної діяльності, у т.ч.: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</si>
  <si>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</si>
  <si>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</si>
  <si>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</si>
  <si>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</si>
  <si>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</si>
  <si>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</si>
  <si>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Штатна чисельність працівників</t>
  </si>
  <si>
    <t>Заборгованість перед працівниками за заробітною платою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</si>
  <si>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</si>
  <si>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</si>
  <si>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</si>
  <si>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</si>
  <si>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</si>
  <si>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</si>
  <si>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</si>
  <si>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</si>
  <si>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</si>
  <si>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</si>
  <si>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інших енергоносіїв</t>
  </si>
  <si>
    <t>Окремі заходи по реалізації державних (регіональних) програм, не віднесені до заходів розвитку</t>
  </si>
  <si>
    <t>Оплата комунальних послуг та енергоносіїв, в тому числі:</t>
  </si>
  <si>
    <t>Соціальне забезпечення</t>
  </si>
  <si>
    <t>Інші поточні видатки</t>
  </si>
  <si>
    <t>Інші доходи від операційної діяльності, в т.ч.:</t>
  </si>
  <si>
    <t>Матеріальні затрати</t>
  </si>
  <si>
    <t>Витрати на оплату праці</t>
  </si>
  <si>
    <t>Витрати</t>
  </si>
  <si>
    <t>Відрахування на соціальні заходи</t>
  </si>
  <si>
    <t>Інші операційні витрати</t>
  </si>
  <si>
    <t>Разом (сума рядків 400 - 440)</t>
  </si>
  <si>
    <t>Вартість основних засобів</t>
  </si>
  <si>
    <t>Дебіторська заборгованість</t>
  </si>
  <si>
    <t>Кредиторська заборгованість</t>
  </si>
  <si>
    <t>комунальна</t>
  </si>
  <si>
    <t>Охорона здоров'я</t>
  </si>
  <si>
    <t>Інші операційні витрати (розшифрувати*)Податки</t>
  </si>
  <si>
    <t>Дохід (виручка) від реалізації продукції (товарів, робіт, послуг),  в т.ч.</t>
  </si>
  <si>
    <t>за рахунок коштів від НСЗУ</t>
  </si>
  <si>
    <t>Дохід з місцевого бюджету за програмою підтримки, в т.ч.</t>
  </si>
  <si>
    <t>на оплату комунальних послуг та енергоносіїв</t>
  </si>
  <si>
    <t>дохід від платних послуг</t>
  </si>
  <si>
    <t>дохід від операційної оренди активів</t>
  </si>
  <si>
    <t xml:space="preserve">Комунальне некомерційне підприємство "Рахівська районна лікарня "  Рахівської міської ради </t>
  </si>
  <si>
    <t>Закарпатська область м.Рахів</t>
  </si>
  <si>
    <t>86.22</t>
  </si>
  <si>
    <t>Спеціалізована медична практика</t>
  </si>
  <si>
    <t>вулиця Карпатська ,буд.1, м.Рахів, Звкарпатська обл., 90600</t>
  </si>
  <si>
    <t>01992624</t>
  </si>
  <si>
    <t>(067)3705515</t>
  </si>
  <si>
    <t>на фінансування місцевих програм</t>
  </si>
  <si>
    <t>Повернення коштів до бюджету за відшкодування, за минулий рік, комунальних витрат орендарями</t>
  </si>
  <si>
    <t>грн.</t>
  </si>
  <si>
    <t>Разом (сума рядків 100,110,130, )</t>
  </si>
  <si>
    <t>Податки в бюджет (ПДВ)</t>
  </si>
  <si>
    <t>благодійні внески</t>
  </si>
  <si>
    <t>компенсація за комунальні платежі від орендарів</t>
  </si>
  <si>
    <t>поступлення від ПФУ на оплату комунальних послуг та енергоносіїв за ВПО</t>
  </si>
  <si>
    <t>надходження відсотків від банку за тимчасове користування коштами</t>
  </si>
  <si>
    <t>інші доходи (відшкодування виплат)</t>
  </si>
  <si>
    <t xml:space="preserve">Комунальне  підприємство </t>
  </si>
  <si>
    <t>Рахівська міська рада та її виконавчий комітет</t>
  </si>
  <si>
    <t>Директор                               Володимир СИМУЛИК</t>
  </si>
  <si>
    <t>Змінений фінансовий план на 2026  рік  (усього)</t>
  </si>
  <si>
    <t>Інші видатки (судовий збір)</t>
  </si>
  <si>
    <t>Разом (сума рядків 200 - 300)</t>
  </si>
  <si>
    <r>
      <t xml:space="preserve">Орган державного управління  </t>
    </r>
    <r>
      <rPr>
        <i/>
        <sz val="18"/>
        <rFont val="Times New Roman"/>
        <family val="1"/>
        <charset val="204"/>
      </rPr>
      <t xml:space="preserve"> </t>
    </r>
  </si>
  <si>
    <t>ЗМІНЕНИЙ  ФІНАНСОВИЙ  ПЛАН ПІДПРИЄМСТВА НА 2026 рік</t>
  </si>
  <si>
    <t>секретар ради та виконкому</t>
  </si>
  <si>
    <t>Євген МОЛНАР</t>
  </si>
  <si>
    <t>В. п. міського голови,</t>
  </si>
  <si>
    <t>до рішення міської ради</t>
  </si>
  <si>
    <t>89-ї сесії 8-го скликання</t>
  </si>
  <si>
    <t>від 15.10.2026 р. №___</t>
  </si>
  <si>
    <t>Додаток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</si>
</sst>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\ _₴_-;\-* #,##0.00\ _₴_-;_-* &quot;-&quot;??\ _₴_-;_-@_-"/>
    <numFmt numFmtId="164" formatCode="_-* #,##0.00\ _г_р_н_._-;\-* #,##0.00\ _г_р_н_._-;_-* &quot;-&quot;??\ _г_р_н_._-;_-@_-"/>
    <numFmt numFmtId="165" formatCode="#,##0&quot;р.&quot;;[Red]\-#,##0&quot;р.&quot;"/>
    <numFmt numFmtId="166" formatCode="#,##0.00&quot;р.&quot;;\-#,##0.00&quot;р.&quot;"/>
    <numFmt numFmtId="167" formatCode="_-* #,##0.00_р_._-;\-* #,##0.00_р_._-;_-* &quot;-&quot;??_р_._-;_-@_-"/>
    <numFmt numFmtId="168" formatCode="_-* #,##0.00_₴_-;\-* #,##0.00_₴_-;_-* &quot;-&quot;??_₴_-;_-@_-"/>
    <numFmt numFmtId="169" formatCode="#,##0.0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_(* #,##0.0_);_(* \(#,##0.0\);_(* &quot;-&quot;_);_(@_)"/>
    <numFmt numFmtId="177" formatCode="_(* #,##0.00_);_(* \(#,##0.00\);_(* &quot;-&quot;_);_(@_)"/>
    <numFmt numFmtId="178" formatCode="_-* #,##0.0\ _г_р_н_._-;\-* #,##0.0\ _г_р_н_._-;_-* &quot;-&quot;?\ _г_р_н_._-;_-@_-"/>
    <numFmt numFmtId="179" formatCode="_-* #,##0.00\ _г_р_н_._-;\-* #,##0.00\ _г_р_н_._-;_-* &quot;-&quot;?\ _г_р_н_._-;_-@_-"/>
    <numFmt numFmtId="180" formatCode="_(* #,##0.000_);_(* \(#,##0.000\);_(* &quot;-&quot;_);_(@_)"/>
  </numFmts>
  <fonts count="7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u/>
      <sz val="18"/>
      <name val="Times New Roman"/>
      <family val="1"/>
      <charset val="204"/>
    </font>
    <font>
      <sz val="18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2"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6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26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7" fillId="12" borderId="0" applyNumberFormat="0" applyBorder="0" applyAlignment="0" applyProtection="0"/>
    <xf numFmtId="0" fontId="9" fillId="12" borderId="0" applyNumberFormat="0" applyBorder="0" applyAlignment="0" applyProtection="0"/>
    <xf numFmtId="0" fontId="27" fillId="9" borderId="0" applyNumberFormat="0" applyBorder="0" applyAlignment="0" applyProtection="0"/>
    <xf numFmtId="0" fontId="9" fillId="9" borderId="0" applyNumberFormat="0" applyBorder="0" applyAlignment="0" applyProtection="0"/>
    <xf numFmtId="0" fontId="27" fillId="10" borderId="0" applyNumberFormat="0" applyBorder="0" applyAlignment="0" applyProtection="0"/>
    <xf numFmtId="0" fontId="9" fillId="10" borderId="0" applyNumberFormat="0" applyBorder="0" applyAlignment="0" applyProtection="0"/>
    <xf numFmtId="0" fontId="27" fillId="13" borderId="0" applyNumberFormat="0" applyBorder="0" applyAlignment="0" applyProtection="0"/>
    <xf numFmtId="0" fontId="9" fillId="13" borderId="0" applyNumberFormat="0" applyBorder="0" applyAlignment="0" applyProtection="0"/>
    <xf numFmtId="0" fontId="27" fillId="14" borderId="0" applyNumberFormat="0" applyBorder="0" applyAlignment="0" applyProtection="0"/>
    <xf numFmtId="0" fontId="9" fillId="14" borderId="0" applyNumberFormat="0" applyBorder="0" applyAlignment="0" applyProtection="0"/>
    <xf numFmtId="0" fontId="27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0" fillId="3" borderId="0" applyNumberFormat="0" applyBorder="0" applyAlignment="0" applyProtection="0"/>
    <xf numFmtId="0" fontId="12" fillId="20" borderId="1" applyNumberFormat="0" applyAlignment="0" applyProtection="0"/>
    <xf numFmtId="0" fontId="17" fillId="21" borderId="2" applyNumberFormat="0" applyAlignment="0" applyProtection="0"/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164" fontId="7" fillId="0" borderId="0" applyFont="0" applyFill="0" applyBorder="0" applyAlignment="0" applyProtection="0"/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0" fontId="21" fillId="0" borderId="0" applyNumberFormat="0" applyFill="0" applyBorder="0" applyAlignment="0" applyProtection="0"/>
    <xf numFmtId="170" fontId="29" fillId="0" borderId="0" applyAlignment="0">
      <alignment wrapText="1"/>
    </xf>
    <xf numFmtId="0" fontId="24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0" fillId="7" borderId="1" applyNumberFormat="0" applyAlignment="0" applyProtection="0"/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31" fillId="22" borderId="7">
      <alignment horizontal="left" vertical="center"/>
      <protection locked="0"/>
    </xf>
    <xf numFmtId="49" fontId="31" fillId="22" borderId="7">
      <alignment horizontal="left" vertical="center"/>
    </xf>
    <xf numFmtId="4" fontId="31" fillId="22" borderId="7">
      <alignment horizontal="right" vertical="center"/>
      <protection locked="0"/>
    </xf>
    <xf numFmtId="4" fontId="31" fillId="22" borderId="7">
      <alignment horizontal="right" vertical="center"/>
    </xf>
    <xf numFmtId="4" fontId="32" fillId="22" borderId="7">
      <alignment horizontal="right" vertical="center"/>
      <protection locked="0"/>
    </xf>
    <xf numFmtId="49" fontId="33" fillId="22" borderId="3">
      <alignment horizontal="left" vertical="center"/>
      <protection locked="0"/>
    </xf>
    <xf numFmtId="49" fontId="33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3" fillId="22" borderId="3">
      <alignment horizontal="right" vertical="center"/>
      <protection locked="0"/>
    </xf>
    <xf numFmtId="4" fontId="33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28" fillId="22" borderId="3">
      <alignment horizontal="left" vertical="center"/>
      <protection locked="0"/>
    </xf>
    <xf numFmtId="49" fontId="28" fillId="22" borderId="3">
      <alignment horizontal="left" vertical="center"/>
      <protection locked="0"/>
    </xf>
    <xf numFmtId="49" fontId="28" fillId="22" borderId="3">
      <alignment horizontal="left" vertical="center"/>
    </xf>
    <xf numFmtId="49" fontId="28" fillId="22" borderId="3">
      <alignment horizontal="left" vertical="center"/>
    </xf>
    <xf numFmtId="49" fontId="32" fillId="22" borderId="3">
      <alignment horizontal="left" vertical="center"/>
      <protection locked="0"/>
    </xf>
    <xf numFmtId="49" fontId="32" fillId="22" borderId="3">
      <alignment horizontal="left" vertical="center"/>
    </xf>
    <xf numFmtId="4" fontId="28" fillId="22" borderId="3">
      <alignment horizontal="right" vertical="center"/>
      <protection locked="0"/>
    </xf>
    <xf numFmtId="4" fontId="28" fillId="22" borderId="3">
      <alignment horizontal="right" vertical="center"/>
      <protection locked="0"/>
    </xf>
    <xf numFmtId="4" fontId="28" fillId="22" borderId="3">
      <alignment horizontal="right" vertical="center"/>
    </xf>
    <xf numFmtId="4" fontId="28" fillId="22" borderId="3">
      <alignment horizontal="right" vertical="center"/>
    </xf>
    <xf numFmtId="4" fontId="32" fillId="22" borderId="3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9" fillId="0" borderId="3">
      <alignment horizontal="left" vertical="center"/>
      <protection locked="0"/>
    </xf>
    <xf numFmtId="49" fontId="39" fillId="0" borderId="3">
      <alignment horizontal="left" vertical="center"/>
    </xf>
    <xf numFmtId="49" fontId="40" fillId="0" borderId="3">
      <alignment horizontal="left" vertical="center"/>
      <protection locked="0"/>
    </xf>
    <xf numFmtId="49" fontId="40" fillId="0" borderId="3">
      <alignment horizontal="left" vertical="center"/>
    </xf>
    <xf numFmtId="4" fontId="39" fillId="0" borderId="3">
      <alignment horizontal="right" vertical="center"/>
      <protection locked="0"/>
    </xf>
    <xf numFmtId="4" fontId="39" fillId="0" borderId="3">
      <alignment horizontal="right" vertical="center"/>
    </xf>
    <xf numFmtId="4" fontId="40" fillId="0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9" fontId="39" fillId="0" borderId="3">
      <alignment horizontal="left" vertical="center"/>
      <protection locked="0"/>
    </xf>
    <xf numFmtId="49" fontId="40" fillId="0" borderId="3">
      <alignment horizontal="left" vertical="center"/>
      <protection locked="0"/>
    </xf>
    <xf numFmtId="4" fontId="39" fillId="0" borderId="3">
      <alignment horizontal="right" vertical="center"/>
      <protection locked="0"/>
    </xf>
    <xf numFmtId="0" fontId="22" fillId="0" borderId="8" applyNumberFormat="0" applyFill="0" applyAlignment="0" applyProtection="0"/>
    <xf numFmtId="0" fontId="19" fillId="23" borderId="0" applyNumberFormat="0" applyBorder="0" applyAlignment="0" applyProtection="0"/>
    <xf numFmtId="0" fontId="7" fillId="0" borderId="0"/>
    <xf numFmtId="0" fontId="7" fillId="0" borderId="0"/>
    <xf numFmtId="0" fontId="2" fillId="24" borderId="9" applyNumberFormat="0" applyFont="0" applyAlignment="0" applyProtection="0"/>
    <xf numFmtId="4" fontId="43" fillId="25" borderId="3">
      <alignment horizontal="right" vertical="center"/>
      <protection locked="0"/>
    </xf>
    <xf numFmtId="4" fontId="43" fillId="26" borderId="3">
      <alignment horizontal="right" vertical="center"/>
      <protection locked="0"/>
    </xf>
    <xf numFmtId="4" fontId="43" fillId="27" borderId="3">
      <alignment horizontal="right" vertical="center"/>
      <protection locked="0"/>
    </xf>
    <xf numFmtId="0" fontId="11" fillId="20" borderId="10" applyNumberFormat="0" applyAlignment="0" applyProtection="0"/>
    <xf numFmtId="49" fontId="28" fillId="0" borderId="3">
      <alignment horizontal="left" vertical="center" wrapText="1"/>
      <protection locked="0"/>
    </xf>
    <xf numFmtId="49" fontId="28" fillId="0" borderId="3">
      <alignment horizontal="left" vertical="center" wrapText="1"/>
      <protection locked="0"/>
    </xf>
    <xf numFmtId="0" fontId="18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7" fillId="16" borderId="0" applyNumberFormat="0" applyBorder="0" applyAlignment="0" applyProtection="0"/>
    <xf numFmtId="0" fontId="9" fillId="16" borderId="0" applyNumberFormat="0" applyBorder="0" applyAlignment="0" applyProtection="0"/>
    <xf numFmtId="0" fontId="27" fillId="17" borderId="0" applyNumberFormat="0" applyBorder="0" applyAlignment="0" applyProtection="0"/>
    <xf numFmtId="0" fontId="9" fillId="17" borderId="0" applyNumberFormat="0" applyBorder="0" applyAlignment="0" applyProtection="0"/>
    <xf numFmtId="0" fontId="27" fillId="18" borderId="0" applyNumberFormat="0" applyBorder="0" applyAlignment="0" applyProtection="0"/>
    <xf numFmtId="0" fontId="9" fillId="18" borderId="0" applyNumberFormat="0" applyBorder="0" applyAlignment="0" applyProtection="0"/>
    <xf numFmtId="0" fontId="27" fillId="13" borderId="0" applyNumberFormat="0" applyBorder="0" applyAlignment="0" applyProtection="0"/>
    <xf numFmtId="0" fontId="9" fillId="13" borderId="0" applyNumberFormat="0" applyBorder="0" applyAlignment="0" applyProtection="0"/>
    <xf numFmtId="0" fontId="27" fillId="14" borderId="0" applyNumberFormat="0" applyBorder="0" applyAlignment="0" applyProtection="0"/>
    <xf numFmtId="0" fontId="9" fillId="14" borderId="0" applyNumberFormat="0" applyBorder="0" applyAlignment="0" applyProtection="0"/>
    <xf numFmtId="0" fontId="27" fillId="19" borderId="0" applyNumberFormat="0" applyBorder="0" applyAlignment="0" applyProtection="0"/>
    <xf numFmtId="0" fontId="9" fillId="19" borderId="0" applyNumberFormat="0" applyBorder="0" applyAlignment="0" applyProtection="0"/>
    <xf numFmtId="0" fontId="44" fillId="7" borderId="1" applyNumberFormat="0" applyAlignment="0" applyProtection="0"/>
    <xf numFmtId="0" fontId="10" fillId="7" borderId="1" applyNumberFormat="0" applyAlignment="0" applyProtection="0"/>
    <xf numFmtId="0" fontId="45" fillId="20" borderId="10" applyNumberFormat="0" applyAlignment="0" applyProtection="0"/>
    <xf numFmtId="0" fontId="11" fillId="20" borderId="10" applyNumberFormat="0" applyAlignment="0" applyProtection="0"/>
    <xf numFmtId="0" fontId="46" fillId="20" borderId="1" applyNumberFormat="0" applyAlignment="0" applyProtection="0"/>
    <xf numFmtId="0" fontId="12" fillId="20" borderId="1" applyNumberFormat="0" applyAlignment="0" applyProtection="0"/>
    <xf numFmtId="171" fontId="7" fillId="0" borderId="0" applyFont="0" applyFill="0" applyBorder="0" applyAlignment="0" applyProtection="0"/>
    <xf numFmtId="0" fontId="47" fillId="0" borderId="4" applyNumberFormat="0" applyFill="0" applyAlignment="0" applyProtection="0"/>
    <xf numFmtId="0" fontId="13" fillId="0" borderId="4" applyNumberFormat="0" applyFill="0" applyAlignment="0" applyProtection="0"/>
    <xf numFmtId="0" fontId="48" fillId="0" borderId="5" applyNumberFormat="0" applyFill="0" applyAlignment="0" applyProtection="0"/>
    <xf numFmtId="0" fontId="14" fillId="0" borderId="5" applyNumberFormat="0" applyFill="0" applyAlignment="0" applyProtection="0"/>
    <xf numFmtId="0" fontId="49" fillId="0" borderId="6" applyNumberFormat="0" applyFill="0" applyAlignment="0" applyProtection="0"/>
    <xf numFmtId="0" fontId="15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11" applyNumberFormat="0" applyFill="0" applyAlignment="0" applyProtection="0"/>
    <xf numFmtId="0" fontId="16" fillId="0" borderId="11" applyNumberFormat="0" applyFill="0" applyAlignment="0" applyProtection="0"/>
    <xf numFmtId="0" fontId="51" fillId="21" borderId="2" applyNumberFormat="0" applyAlignment="0" applyProtection="0"/>
    <xf numFmtId="0" fontId="17" fillId="21" borderId="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23" borderId="0" applyNumberFormat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7" fillId="0" borderId="0"/>
    <xf numFmtId="0" fontId="2" fillId="0" borderId="0"/>
    <xf numFmtId="0" fontId="7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53" fillId="3" borderId="0" applyNumberFormat="0" applyBorder="0" applyAlignment="0" applyProtection="0"/>
    <xf numFmtId="0" fontId="20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4" borderId="9" applyNumberFormat="0" applyFont="0" applyAlignment="0" applyProtection="0"/>
    <xf numFmtId="0" fontId="7" fillId="24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6" fillId="0" borderId="8" applyNumberFormat="0" applyFill="0" applyAlignment="0" applyProtection="0"/>
    <xf numFmtId="0" fontId="22" fillId="0" borderId="8" applyNumberFormat="0" applyFill="0" applyAlignment="0" applyProtection="0"/>
    <xf numFmtId="0" fontId="2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59" fillId="0" borderId="0" applyFont="0" applyFill="0" applyBorder="0" applyAlignment="0" applyProtection="0"/>
    <xf numFmtId="173" fontId="5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0" fillId="4" borderId="0" applyNumberFormat="0" applyBorder="0" applyAlignment="0" applyProtection="0"/>
    <xf numFmtId="0" fontId="24" fillId="4" borderId="0" applyNumberFormat="0" applyBorder="0" applyAlignment="0" applyProtection="0"/>
    <xf numFmtId="175" fontId="61" fillId="22" borderId="12" applyFill="0" applyBorder="0">
      <alignment horizontal="center" vertical="center" wrapText="1"/>
      <protection locked="0"/>
    </xf>
    <xf numFmtId="170" fontId="62" fillId="0" borderId="0">
      <alignment wrapText="1"/>
    </xf>
    <xf numFmtId="170" fontId="29" fillId="0" borderId="0">
      <alignment wrapText="1"/>
    </xf>
  </cellStyleXfs>
  <cellXfs count="13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9" fontId="5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172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right" vertical="center" wrapText="1"/>
    </xf>
    <xf numFmtId="178" fontId="63" fillId="0" borderId="0" xfId="0" applyNumberFormat="1" applyFont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/>
    </xf>
    <xf numFmtId="0" fontId="67" fillId="0" borderId="3" xfId="0" applyFont="1" applyBorder="1" applyAlignment="1">
      <alignment horizontal="left" vertical="center" wrapText="1"/>
    </xf>
    <xf numFmtId="0" fontId="66" fillId="0" borderId="17" xfId="0" quotePrefix="1" applyFont="1" applyBorder="1" applyAlignment="1">
      <alignment horizontal="center" vertical="center"/>
    </xf>
    <xf numFmtId="177" fontId="66" fillId="22" borderId="3" xfId="0" applyNumberFormat="1" applyFont="1" applyFill="1" applyBorder="1" applyAlignment="1">
      <alignment horizontal="center" vertical="center" wrapText="1"/>
    </xf>
    <xf numFmtId="177" fontId="66" fillId="22" borderId="3" xfId="0" applyNumberFormat="1" applyFont="1" applyFill="1" applyBorder="1" applyAlignment="1">
      <alignment horizontal="right" vertical="center" wrapText="1"/>
    </xf>
    <xf numFmtId="0" fontId="67" fillId="0" borderId="17" xfId="0" applyFont="1" applyBorder="1" applyAlignment="1">
      <alignment horizontal="center" vertical="center"/>
    </xf>
    <xf numFmtId="177" fontId="67" fillId="0" borderId="3" xfId="0" applyNumberFormat="1" applyFont="1" applyBorder="1" applyAlignment="1">
      <alignment horizontal="center" vertical="center" wrapText="1"/>
    </xf>
    <xf numFmtId="4" fontId="68" fillId="0" borderId="3" xfId="0" applyNumberFormat="1" applyFont="1" applyBorder="1" applyAlignment="1">
      <alignment vertical="center"/>
    </xf>
    <xf numFmtId="0" fontId="67" fillId="0" borderId="3" xfId="0" applyFont="1" applyBorder="1" applyAlignment="1">
      <alignment vertical="center"/>
    </xf>
    <xf numFmtId="4" fontId="68" fillId="0" borderId="0" xfId="0" applyNumberFormat="1" applyFont="1" applyAlignment="1">
      <alignment vertical="center"/>
    </xf>
    <xf numFmtId="4" fontId="66" fillId="0" borderId="3" xfId="0" applyNumberFormat="1" applyFont="1" applyBorder="1" applyAlignment="1">
      <alignment vertical="center"/>
    </xf>
    <xf numFmtId="0" fontId="68" fillId="0" borderId="3" xfId="0" applyFont="1" applyBorder="1" applyAlignment="1">
      <alignment horizontal="center" vertical="center" wrapText="1" shrinkToFit="1"/>
    </xf>
    <xf numFmtId="0" fontId="68" fillId="0" borderId="3" xfId="0" applyFont="1" applyBorder="1" applyAlignment="1">
      <alignment horizontal="center" vertical="center"/>
    </xf>
    <xf numFmtId="0" fontId="68" fillId="0" borderId="3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69" fillId="0" borderId="3" xfId="0" applyFont="1" applyBorder="1" applyAlignment="1">
      <alignment horizontal="left" vertical="center" wrapText="1"/>
    </xf>
    <xf numFmtId="4" fontId="69" fillId="0" borderId="3" xfId="0" applyNumberFormat="1" applyFont="1" applyBorder="1" applyAlignment="1">
      <alignment vertical="center"/>
    </xf>
    <xf numFmtId="0" fontId="69" fillId="0" borderId="3" xfId="0" applyFont="1" applyBorder="1" applyAlignment="1">
      <alignment horizontal="right" vertical="center" wrapText="1"/>
    </xf>
    <xf numFmtId="177" fontId="69" fillId="0" borderId="3" xfId="0" applyNumberFormat="1" applyFont="1" applyBorder="1" applyAlignment="1">
      <alignment horizontal="right" vertical="center"/>
    </xf>
    <xf numFmtId="177" fontId="66" fillId="0" borderId="3" xfId="0" applyNumberFormat="1" applyFont="1" applyBorder="1" applyAlignment="1">
      <alignment horizontal="right" vertical="center"/>
    </xf>
    <xf numFmtId="0" fontId="68" fillId="0" borderId="3" xfId="0" applyFont="1" applyBorder="1" applyAlignment="1">
      <alignment horizontal="left" vertical="center" wrapText="1"/>
    </xf>
    <xf numFmtId="0" fontId="67" fillId="0" borderId="17" xfId="0" quotePrefix="1" applyFont="1" applyBorder="1" applyAlignment="1">
      <alignment horizontal="center" vertical="center"/>
    </xf>
    <xf numFmtId="177" fontId="68" fillId="0" borderId="3" xfId="0" applyNumberFormat="1" applyFont="1" applyBorder="1" applyAlignment="1">
      <alignment horizontal="center" vertical="center" wrapText="1"/>
    </xf>
    <xf numFmtId="0" fontId="66" fillId="22" borderId="3" xfId="0" applyFont="1" applyFill="1" applyBorder="1" applyAlignment="1">
      <alignment horizontal="left" vertical="center" wrapText="1"/>
    </xf>
    <xf numFmtId="177" fontId="66" fillId="0" borderId="3" xfId="0" applyNumberFormat="1" applyFont="1" applyBorder="1" applyAlignment="1">
      <alignment horizontal="center" vertical="center" wrapText="1"/>
    </xf>
    <xf numFmtId="177" fontId="66" fillId="0" borderId="3" xfId="0" applyNumberFormat="1" applyFont="1" applyBorder="1" applyAlignment="1">
      <alignment horizontal="right" vertical="center" wrapText="1"/>
    </xf>
    <xf numFmtId="0" fontId="68" fillId="0" borderId="17" xfId="0" quotePrefix="1" applyFont="1" applyBorder="1" applyAlignment="1">
      <alignment horizontal="center" vertical="center"/>
    </xf>
    <xf numFmtId="2" fontId="68" fillId="0" borderId="3" xfId="0" applyNumberFormat="1" applyFont="1" applyBorder="1" applyAlignment="1">
      <alignment horizontal="right" vertical="center" wrapText="1"/>
    </xf>
    <xf numFmtId="0" fontId="67" fillId="0" borderId="3" xfId="0" applyFont="1" applyBorder="1" applyAlignment="1">
      <alignment horizontal="center" vertical="center"/>
    </xf>
    <xf numFmtId="2" fontId="67" fillId="0" borderId="3" xfId="0" applyNumberFormat="1" applyFont="1" applyBorder="1" applyAlignment="1">
      <alignment horizontal="right" vertical="center" wrapText="1"/>
    </xf>
    <xf numFmtId="4" fontId="67" fillId="0" borderId="3" xfId="0" applyNumberFormat="1" applyFont="1" applyBorder="1" applyAlignment="1">
      <alignment vertical="center"/>
    </xf>
    <xf numFmtId="2" fontId="67" fillId="0" borderId="3" xfId="0" applyNumberFormat="1" applyFont="1" applyBorder="1" applyAlignment="1">
      <alignment horizontal="right" vertical="center"/>
    </xf>
    <xf numFmtId="0" fontId="67" fillId="22" borderId="3" xfId="0" applyFont="1" applyFill="1" applyBorder="1" applyAlignment="1">
      <alignment horizontal="left" vertical="center" wrapText="1"/>
    </xf>
    <xf numFmtId="0" fontId="68" fillId="22" borderId="3" xfId="0" applyFont="1" applyFill="1" applyBorder="1" applyAlignment="1">
      <alignment horizontal="center" vertical="center"/>
    </xf>
    <xf numFmtId="0" fontId="68" fillId="22" borderId="3" xfId="0" applyFont="1" applyFill="1" applyBorder="1" applyAlignment="1">
      <alignment horizontal="left" vertical="center" wrapText="1"/>
    </xf>
    <xf numFmtId="177" fontId="68" fillId="22" borderId="3" xfId="0" applyNumberFormat="1" applyFont="1" applyFill="1" applyBorder="1" applyAlignment="1">
      <alignment horizontal="center" vertical="center" wrapText="1"/>
    </xf>
    <xf numFmtId="2" fontId="68" fillId="22" borderId="3" xfId="0" applyNumberFormat="1" applyFont="1" applyFill="1" applyBorder="1" applyAlignment="1">
      <alignment horizontal="right" vertical="center" wrapText="1"/>
    </xf>
    <xf numFmtId="177" fontId="67" fillId="22" borderId="3" xfId="0" applyNumberFormat="1" applyFont="1" applyFill="1" applyBorder="1" applyAlignment="1">
      <alignment horizontal="center" vertical="center" wrapText="1"/>
    </xf>
    <xf numFmtId="176" fontId="67" fillId="22" borderId="3" xfId="0" applyNumberFormat="1" applyFont="1" applyFill="1" applyBorder="1" applyAlignment="1">
      <alignment horizontal="center" vertical="center" wrapText="1"/>
    </xf>
    <xf numFmtId="0" fontId="68" fillId="0" borderId="3" xfId="0" applyFont="1" applyBorder="1" applyAlignment="1">
      <alignment vertical="center"/>
    </xf>
    <xf numFmtId="43" fontId="68" fillId="0" borderId="3" xfId="0" applyNumberFormat="1" applyFont="1" applyBorder="1" applyAlignment="1">
      <alignment vertical="center"/>
    </xf>
    <xf numFmtId="179" fontId="68" fillId="22" borderId="3" xfId="0" applyNumberFormat="1" applyFont="1" applyFill="1" applyBorder="1" applyAlignment="1">
      <alignment horizontal="right" vertical="center" wrapText="1"/>
    </xf>
    <xf numFmtId="179" fontId="66" fillId="22" borderId="3" xfId="0" applyNumberFormat="1" applyFont="1" applyFill="1" applyBorder="1" applyAlignment="1">
      <alignment horizontal="right" vertical="center" wrapText="1"/>
    </xf>
    <xf numFmtId="0" fontId="68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68" fillId="0" borderId="17" xfId="0" applyFont="1" applyBorder="1" applyAlignment="1">
      <alignment horizontal="left" vertical="center" wrapText="1"/>
    </xf>
    <xf numFmtId="49" fontId="68" fillId="0" borderId="3" xfId="0" applyNumberFormat="1" applyFont="1" applyBorder="1" applyAlignment="1">
      <alignment horizontal="center" vertical="center"/>
    </xf>
    <xf numFmtId="0" fontId="68" fillId="0" borderId="13" xfId="0" applyFont="1" applyBorder="1" applyAlignment="1">
      <alignment vertical="center"/>
    </xf>
    <xf numFmtId="0" fontId="68" fillId="0" borderId="14" xfId="0" applyFont="1" applyBorder="1" applyAlignment="1">
      <alignment vertical="center"/>
    </xf>
    <xf numFmtId="0" fontId="68" fillId="0" borderId="3" xfId="0" applyFont="1" applyBorder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68" fillId="0" borderId="13" xfId="0" applyFont="1" applyBorder="1" applyAlignment="1">
      <alignment vertical="center" wrapText="1"/>
    </xf>
    <xf numFmtId="0" fontId="68" fillId="0" borderId="15" xfId="0" applyFont="1" applyBorder="1" applyAlignment="1">
      <alignment vertical="center" wrapText="1"/>
    </xf>
    <xf numFmtId="0" fontId="68" fillId="0" borderId="16" xfId="0" applyFont="1" applyBorder="1" applyAlignment="1">
      <alignment vertical="center"/>
    </xf>
    <xf numFmtId="2" fontId="68" fillId="0" borderId="3" xfId="0" applyNumberFormat="1" applyFont="1" applyBorder="1" applyAlignment="1">
      <alignment horizontal="left" vertical="center"/>
    </xf>
    <xf numFmtId="0" fontId="68" fillId="0" borderId="3" xfId="0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0" fontId="67" fillId="0" borderId="13" xfId="0" applyFont="1" applyBorder="1" applyAlignment="1">
      <alignment horizontal="left" vertical="center" wrapText="1"/>
    </xf>
    <xf numFmtId="0" fontId="67" fillId="22" borderId="3" xfId="0" applyFont="1" applyFill="1" applyBorder="1" applyAlignment="1">
      <alignment horizontal="center" vertical="center"/>
    </xf>
    <xf numFmtId="177" fontId="66" fillId="0" borderId="3" xfId="0" applyNumberFormat="1" applyFont="1" applyBorder="1" applyAlignment="1">
      <alignment vertical="center"/>
    </xf>
    <xf numFmtId="0" fontId="68" fillId="22" borderId="3" xfId="0" quotePrefix="1" applyFont="1" applyFill="1" applyBorder="1" applyAlignment="1">
      <alignment horizontal="center" vertical="center" wrapText="1"/>
    </xf>
    <xf numFmtId="0" fontId="67" fillId="22" borderId="3" xfId="0" applyFont="1" applyFill="1" applyBorder="1" applyAlignment="1">
      <alignment horizontal="center" vertical="center" wrapText="1"/>
    </xf>
    <xf numFmtId="0" fontId="67" fillId="22" borderId="3" xfId="0" quotePrefix="1" applyFont="1" applyFill="1" applyBorder="1" applyAlignment="1">
      <alignment horizontal="center" vertical="center" wrapText="1"/>
    </xf>
    <xf numFmtId="177" fontId="68" fillId="0" borderId="3" xfId="0" applyNumberFormat="1" applyFont="1" applyBorder="1" applyAlignment="1">
      <alignment vertical="center"/>
    </xf>
    <xf numFmtId="176" fontId="66" fillId="22" borderId="3" xfId="0" applyNumberFormat="1" applyFont="1" applyFill="1" applyBorder="1" applyAlignment="1">
      <alignment horizontal="center" vertical="center" wrapText="1"/>
    </xf>
    <xf numFmtId="176" fontId="68" fillId="22" borderId="3" xfId="0" applyNumberFormat="1" applyFont="1" applyFill="1" applyBorder="1" applyAlignment="1">
      <alignment horizontal="center" vertical="center" wrapText="1"/>
    </xf>
    <xf numFmtId="0" fontId="66" fillId="22" borderId="3" xfId="0" quotePrefix="1" applyFont="1" applyFill="1" applyBorder="1" applyAlignment="1">
      <alignment horizontal="center" vertical="center"/>
    </xf>
    <xf numFmtId="0" fontId="69" fillId="22" borderId="3" xfId="0" applyFont="1" applyFill="1" applyBorder="1" applyAlignment="1">
      <alignment horizontal="left" vertical="center" wrapText="1"/>
    </xf>
    <xf numFmtId="0" fontId="69" fillId="22" borderId="3" xfId="0" quotePrefix="1" applyFont="1" applyFill="1" applyBorder="1" applyAlignment="1">
      <alignment horizontal="center" vertical="center"/>
    </xf>
    <xf numFmtId="177" fontId="69" fillId="22" borderId="3" xfId="0" applyNumberFormat="1" applyFont="1" applyFill="1" applyBorder="1" applyAlignment="1">
      <alignment horizontal="center" vertical="center" wrapText="1"/>
    </xf>
    <xf numFmtId="164" fontId="66" fillId="22" borderId="3" xfId="0" applyNumberFormat="1" applyFont="1" applyFill="1" applyBorder="1" applyAlignment="1">
      <alignment horizontal="center" vertical="center" wrapText="1"/>
    </xf>
    <xf numFmtId="0" fontId="66" fillId="22" borderId="3" xfId="0" applyFont="1" applyFill="1" applyBorder="1" applyAlignment="1">
      <alignment horizontal="center" vertical="center" wrapText="1"/>
    </xf>
    <xf numFmtId="178" fontId="66" fillId="22" borderId="3" xfId="0" applyNumberFormat="1" applyFont="1" applyFill="1" applyBorder="1" applyAlignment="1">
      <alignment horizontal="center" vertical="center" wrapText="1"/>
    </xf>
    <xf numFmtId="0" fontId="68" fillId="22" borderId="3" xfId="0" quotePrefix="1" applyFont="1" applyFill="1" applyBorder="1" applyAlignment="1">
      <alignment horizontal="center" vertical="center"/>
    </xf>
    <xf numFmtId="177" fontId="68" fillId="22" borderId="3" xfId="0" applyNumberFormat="1" applyFont="1" applyFill="1" applyBorder="1" applyAlignment="1">
      <alignment vertical="center" wrapText="1"/>
    </xf>
    <xf numFmtId="180" fontId="68" fillId="22" borderId="3" xfId="0" applyNumberFormat="1" applyFont="1" applyFill="1" applyBorder="1" applyAlignment="1">
      <alignment horizontal="center" vertical="center" wrapText="1"/>
    </xf>
    <xf numFmtId="0" fontId="68" fillId="0" borderId="0" xfId="0" applyFont="1" applyAlignment="1">
      <alignment horizontal="left" vertical="center" wrapText="1"/>
    </xf>
    <xf numFmtId="0" fontId="68" fillId="0" borderId="0" xfId="0" quotePrefix="1" applyFont="1" applyAlignment="1">
      <alignment horizontal="center" vertical="center"/>
    </xf>
    <xf numFmtId="172" fontId="68" fillId="0" borderId="0" xfId="0" applyNumberFormat="1" applyFont="1" applyAlignment="1">
      <alignment horizontal="center" vertical="center" wrapText="1"/>
    </xf>
    <xf numFmtId="169" fontId="68" fillId="0" borderId="0" xfId="0" applyNumberFormat="1" applyFont="1" applyAlignment="1">
      <alignment horizontal="right" vertical="center" wrapText="1"/>
    </xf>
    <xf numFmtId="169" fontId="68" fillId="0" borderId="0" xfId="0" applyNumberFormat="1" applyFont="1" applyAlignment="1">
      <alignment horizontal="left" vertical="center" wrapText="1"/>
    </xf>
    <xf numFmtId="0" fontId="68" fillId="0" borderId="0" xfId="0" applyFont="1" applyAlignment="1">
      <alignment horizontal="center" vertical="center"/>
    </xf>
    <xf numFmtId="0" fontId="68" fillId="0" borderId="0" xfId="0" applyFont="1" applyAlignment="1">
      <alignment horizontal="left" vertical="center" wrapText="1"/>
    </xf>
    <xf numFmtId="2" fontId="68" fillId="0" borderId="3" xfId="0" applyNumberFormat="1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169" fontId="67" fillId="0" borderId="0" xfId="0" applyNumberFormat="1" applyFont="1" applyBorder="1" applyAlignment="1">
      <alignment vertical="center"/>
    </xf>
    <xf numFmtId="0" fontId="68" fillId="0" borderId="0" xfId="0" applyFont="1" applyBorder="1" applyAlignment="1">
      <alignment horizontal="left" vertical="center"/>
    </xf>
    <xf numFmtId="0" fontId="68" fillId="0" borderId="0" xfId="0" applyFont="1" applyBorder="1" applyAlignment="1">
      <alignment horizontal="center" vertical="center"/>
    </xf>
    <xf numFmtId="0" fontId="68" fillId="0" borderId="17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0" xfId="0" applyFont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68" fillId="0" borderId="14" xfId="0" applyFont="1" applyBorder="1" applyAlignment="1">
      <alignment horizontal="left" vertical="center" wrapText="1"/>
    </xf>
    <xf numFmtId="0" fontId="67" fillId="0" borderId="13" xfId="0" applyFont="1" applyBorder="1" applyAlignment="1">
      <alignment horizontal="left" vertical="center" wrapText="1"/>
    </xf>
    <xf numFmtId="0" fontId="71" fillId="0" borderId="13" xfId="0" applyFont="1" applyBorder="1" applyAlignment="1">
      <alignment horizontal="left" vertical="center" wrapText="1"/>
    </xf>
    <xf numFmtId="0" fontId="71" fillId="0" borderId="14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center" vertical="center"/>
    </xf>
    <xf numFmtId="0" fontId="71" fillId="0" borderId="13" xfId="0" applyFont="1" applyBorder="1" applyAlignment="1">
      <alignment vertical="center" wrapText="1"/>
    </xf>
    <xf numFmtId="0" fontId="71" fillId="0" borderId="14" xfId="0" applyFont="1" applyBorder="1" applyAlignment="1">
      <alignment vertical="center" wrapText="1"/>
    </xf>
    <xf numFmtId="0" fontId="66" fillId="0" borderId="0" xfId="0" applyFont="1" applyAlignment="1">
      <alignment horizontal="center" vertical="center"/>
    </xf>
    <xf numFmtId="0" fontId="67" fillId="0" borderId="3" xfId="0" applyFont="1" applyBorder="1" applyAlignment="1">
      <alignment horizontal="left" vertical="center" wrapText="1"/>
    </xf>
    <xf numFmtId="0" fontId="67" fillId="0" borderId="14" xfId="0" applyFont="1" applyBorder="1" applyAlignment="1">
      <alignment horizontal="left" vertical="center" wrapText="1"/>
    </xf>
    <xf numFmtId="0" fontId="71" fillId="0" borderId="13" xfId="0" applyFont="1" applyBorder="1" applyAlignment="1">
      <alignment vertical="center"/>
    </xf>
    <xf numFmtId="0" fontId="71" fillId="0" borderId="14" xfId="0" applyFont="1" applyBorder="1" applyAlignment="1">
      <alignment vertical="center"/>
    </xf>
    <xf numFmtId="0" fontId="66" fillId="0" borderId="17" xfId="0" applyFont="1" applyBorder="1" applyAlignment="1">
      <alignment horizontal="left" vertical="center" wrapText="1"/>
    </xf>
    <xf numFmtId="0" fontId="66" fillId="0" borderId="13" xfId="0" applyFont="1" applyBorder="1" applyAlignment="1">
      <alignment horizontal="left" vertical="center" wrapText="1"/>
    </xf>
    <xf numFmtId="0" fontId="66" fillId="0" borderId="14" xfId="0" applyFont="1" applyBorder="1" applyAlignment="1">
      <alignment horizontal="left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66" fillId="22" borderId="17" xfId="0" applyFont="1" applyFill="1" applyBorder="1" applyAlignment="1">
      <alignment horizontal="left" vertical="center" wrapText="1"/>
    </xf>
    <xf numFmtId="0" fontId="66" fillId="22" borderId="13" xfId="0" applyFont="1" applyFill="1" applyBorder="1" applyAlignment="1">
      <alignment horizontal="left" vertical="center" wrapText="1"/>
    </xf>
    <xf numFmtId="0" fontId="66" fillId="22" borderId="14" xfId="0" applyFont="1" applyFill="1" applyBorder="1" applyAlignment="1">
      <alignment horizontal="left" vertical="center" wrapTex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111;%20&#1076;&#1086;&#1082;&#1091;&#1084;&#1077;&#1085;&#1090;&#1080;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G276"/>
  <sheetViews>
    <sheetView tabSelected="1" view="pageBreakPreview" zoomScale="55" zoomScaleSheetLayoutView="55" zoomScalePageLayoutView="90" workbookViewId="0">
      <selection activeCell="E2" sqref="E2"/>
    </sheetView>
  </sheetViews>
  <sheetFormatPr defaultColWidth="9.109375" defaultRowHeight="18"/>
  <cols>
    <col min="1" max="1" width="94" style="1" customWidth="1"/>
    <col min="2" max="2" width="14.44140625" style="3" customWidth="1"/>
    <col min="3" max="3" width="36.5546875" style="1" customWidth="1"/>
    <col min="4" max="4" width="35.5546875" style="1" customWidth="1"/>
    <col min="5" max="5" width="32.6640625" style="1" customWidth="1"/>
    <col min="6" max="6" width="32.33203125" style="1" customWidth="1"/>
    <col min="7" max="7" width="32" style="1" customWidth="1"/>
    <col min="8" max="16384" width="9.109375" style="1"/>
  </cols>
  <sheetData>
    <row r="1" spans="1:7" ht="5.25" customHeight="1">
      <c r="B1" s="10"/>
    </row>
    <row r="2" spans="1:7" ht="19.2" customHeight="1">
      <c r="A2" s="58"/>
      <c r="B2" s="28"/>
      <c r="C2" s="57"/>
      <c r="D2" s="98"/>
      <c r="E2" s="98"/>
      <c r="F2" s="101" t="s">
        <v>126</v>
      </c>
      <c r="G2" s="101"/>
    </row>
    <row r="3" spans="1:7" ht="19.2" customHeight="1">
      <c r="A3" s="58"/>
      <c r="B3" s="95"/>
      <c r="C3" s="57"/>
      <c r="D3" s="98"/>
      <c r="E3" s="98"/>
      <c r="F3" s="101" t="s">
        <v>123</v>
      </c>
      <c r="G3" s="101"/>
    </row>
    <row r="4" spans="1:7" ht="22.2" customHeight="1">
      <c r="A4" s="58"/>
      <c r="B4" s="95"/>
      <c r="C4" s="57"/>
      <c r="D4" s="98"/>
      <c r="E4" s="98"/>
      <c r="F4" s="101" t="s">
        <v>124</v>
      </c>
      <c r="G4" s="101"/>
    </row>
    <row r="5" spans="1:7" ht="21" customHeight="1">
      <c r="A5" s="58"/>
      <c r="B5" s="95"/>
      <c r="C5" s="57"/>
      <c r="D5" s="98"/>
      <c r="E5" s="98"/>
      <c r="F5" s="101" t="s">
        <v>125</v>
      </c>
      <c r="G5" s="101"/>
    </row>
    <row r="6" spans="1:7" ht="24" customHeight="1">
      <c r="A6" s="57"/>
      <c r="B6" s="28"/>
      <c r="C6" s="57"/>
      <c r="D6" s="57"/>
      <c r="E6" s="104"/>
      <c r="F6" s="104"/>
      <c r="G6" s="104"/>
    </row>
    <row r="7" spans="1:7" ht="22.8">
      <c r="A7" s="57"/>
      <c r="B7" s="28"/>
      <c r="C7" s="57"/>
      <c r="D7" s="57"/>
      <c r="E7" s="57"/>
      <c r="F7" s="53" t="s">
        <v>38</v>
      </c>
      <c r="G7" s="26"/>
    </row>
    <row r="8" spans="1:7" ht="22.8">
      <c r="A8" s="57"/>
      <c r="B8" s="28"/>
      <c r="C8" s="57"/>
      <c r="D8" s="57"/>
      <c r="E8" s="57"/>
      <c r="F8" s="53" t="s">
        <v>39</v>
      </c>
      <c r="G8" s="26"/>
    </row>
    <row r="9" spans="1:7" ht="22.8">
      <c r="A9" s="57"/>
      <c r="B9" s="28"/>
      <c r="C9" s="57"/>
      <c r="D9" s="57"/>
      <c r="E9" s="57"/>
      <c r="F9" s="53" t="s">
        <v>40</v>
      </c>
      <c r="G9" s="26" t="s">
        <v>35</v>
      </c>
    </row>
    <row r="10" spans="1:7" ht="22.8">
      <c r="A10" s="57"/>
      <c r="B10" s="28"/>
      <c r="C10" s="57"/>
      <c r="D10" s="57"/>
      <c r="E10" s="57"/>
      <c r="F10" s="53" t="s">
        <v>41</v>
      </c>
      <c r="G10" s="26"/>
    </row>
    <row r="11" spans="1:7" ht="22.8">
      <c r="A11" s="57"/>
      <c r="B11" s="28"/>
      <c r="C11" s="57"/>
      <c r="D11" s="57"/>
      <c r="E11" s="57"/>
      <c r="F11" s="102" t="s">
        <v>42</v>
      </c>
      <c r="G11" s="103"/>
    </row>
    <row r="12" spans="1:7" ht="6" customHeight="1">
      <c r="A12" s="57"/>
      <c r="B12" s="28"/>
      <c r="C12" s="57"/>
      <c r="D12" s="57"/>
      <c r="E12" s="57"/>
      <c r="F12" s="57"/>
      <c r="G12" s="57"/>
    </row>
    <row r="13" spans="1:7" ht="1.5" customHeight="1">
      <c r="A13" s="57"/>
      <c r="B13" s="28"/>
      <c r="C13" s="57"/>
      <c r="D13" s="57"/>
      <c r="E13" s="57"/>
      <c r="F13" s="57"/>
      <c r="G13" s="57"/>
    </row>
    <row r="14" spans="1:7" ht="22.8">
      <c r="A14" s="57"/>
      <c r="B14" s="105"/>
      <c r="C14" s="105"/>
      <c r="D14" s="57"/>
      <c r="E14" s="57"/>
      <c r="F14" s="111" t="s">
        <v>30</v>
      </c>
      <c r="G14" s="111"/>
    </row>
    <row r="15" spans="1:7" ht="61.5" customHeight="1">
      <c r="A15" s="59" t="s">
        <v>8</v>
      </c>
      <c r="B15" s="106" t="s">
        <v>95</v>
      </c>
      <c r="C15" s="106"/>
      <c r="D15" s="106"/>
      <c r="E15" s="107"/>
      <c r="F15" s="53" t="s">
        <v>23</v>
      </c>
      <c r="G15" s="60" t="s">
        <v>100</v>
      </c>
    </row>
    <row r="16" spans="1:7" ht="22.8">
      <c r="A16" s="59" t="s">
        <v>9</v>
      </c>
      <c r="B16" s="108" t="s">
        <v>112</v>
      </c>
      <c r="C16" s="108"/>
      <c r="D16" s="61"/>
      <c r="E16" s="62"/>
      <c r="F16" s="53" t="s">
        <v>22</v>
      </c>
      <c r="G16" s="63">
        <v>150</v>
      </c>
    </row>
    <row r="17" spans="1:7" ht="53.25" customHeight="1">
      <c r="A17" s="59" t="s">
        <v>14</v>
      </c>
      <c r="B17" s="108" t="s">
        <v>96</v>
      </c>
      <c r="C17" s="108"/>
      <c r="D17" s="61"/>
      <c r="E17" s="62"/>
      <c r="F17" s="53" t="s">
        <v>21</v>
      </c>
      <c r="G17" s="63">
        <v>2123610100</v>
      </c>
    </row>
    <row r="18" spans="1:7" ht="22.8">
      <c r="A18" s="59" t="s">
        <v>118</v>
      </c>
      <c r="B18" s="108" t="s">
        <v>113</v>
      </c>
      <c r="C18" s="108"/>
      <c r="D18" s="112"/>
      <c r="E18" s="113"/>
      <c r="F18" s="53" t="s">
        <v>4</v>
      </c>
      <c r="G18" s="64">
        <v>1009</v>
      </c>
    </row>
    <row r="19" spans="1:7" ht="24.75" customHeight="1">
      <c r="A19" s="59" t="s">
        <v>11</v>
      </c>
      <c r="B19" s="108" t="s">
        <v>87</v>
      </c>
      <c r="C19" s="108"/>
      <c r="D19" s="108"/>
      <c r="E19" s="116"/>
      <c r="F19" s="53" t="s">
        <v>3</v>
      </c>
      <c r="G19" s="63">
        <v>17184</v>
      </c>
    </row>
    <row r="20" spans="1:7" ht="51.75" customHeight="1">
      <c r="A20" s="59" t="s">
        <v>10</v>
      </c>
      <c r="B20" s="108" t="s">
        <v>98</v>
      </c>
      <c r="C20" s="108"/>
      <c r="D20" s="65"/>
      <c r="E20" s="66"/>
      <c r="F20" s="67" t="s">
        <v>5</v>
      </c>
      <c r="G20" s="68" t="s">
        <v>97</v>
      </c>
    </row>
    <row r="21" spans="1:7" ht="22.8">
      <c r="A21" s="59" t="s">
        <v>36</v>
      </c>
      <c r="B21" s="106"/>
      <c r="C21" s="106"/>
      <c r="D21" s="106" t="s">
        <v>28</v>
      </c>
      <c r="E21" s="109"/>
      <c r="F21" s="110"/>
      <c r="G21" s="27" t="s">
        <v>35</v>
      </c>
    </row>
    <row r="22" spans="1:7" ht="22.8">
      <c r="A22" s="59" t="s">
        <v>15</v>
      </c>
      <c r="B22" s="108" t="s">
        <v>86</v>
      </c>
      <c r="C22" s="108"/>
      <c r="D22" s="106" t="s">
        <v>29</v>
      </c>
      <c r="E22" s="109"/>
      <c r="F22" s="110"/>
      <c r="G22" s="69"/>
    </row>
    <row r="23" spans="1:7" ht="22.8">
      <c r="A23" s="59" t="s">
        <v>19</v>
      </c>
      <c r="B23" s="106"/>
      <c r="C23" s="106"/>
      <c r="D23" s="65"/>
      <c r="E23" s="65"/>
      <c r="F23" s="65"/>
      <c r="G23" s="70"/>
    </row>
    <row r="24" spans="1:7" ht="51.75" customHeight="1">
      <c r="A24" s="59" t="s">
        <v>6</v>
      </c>
      <c r="B24" s="115" t="s">
        <v>99</v>
      </c>
      <c r="C24" s="115"/>
      <c r="D24" s="115"/>
      <c r="E24" s="61"/>
      <c r="F24" s="61"/>
      <c r="G24" s="62"/>
    </row>
    <row r="25" spans="1:7" ht="22.8">
      <c r="A25" s="59" t="s">
        <v>7</v>
      </c>
      <c r="B25" s="108" t="s">
        <v>101</v>
      </c>
      <c r="C25" s="108"/>
      <c r="D25" s="71"/>
      <c r="E25" s="65"/>
      <c r="F25" s="65"/>
      <c r="G25" s="70"/>
    </row>
    <row r="26" spans="1:7" ht="42" customHeight="1">
      <c r="A26" s="59" t="s">
        <v>34</v>
      </c>
      <c r="B26" s="106" t="s">
        <v>114</v>
      </c>
      <c r="C26" s="106"/>
      <c r="D26" s="117"/>
      <c r="E26" s="117"/>
      <c r="F26" s="117"/>
      <c r="G26" s="118"/>
    </row>
    <row r="27" spans="1:7" ht="4.5" customHeight="1"/>
    <row r="28" spans="1:7" ht="26.25" customHeight="1">
      <c r="A28" s="114" t="s">
        <v>119</v>
      </c>
      <c r="B28" s="114"/>
      <c r="C28" s="114"/>
      <c r="D28" s="114"/>
      <c r="E28" s="114"/>
      <c r="F28" s="114"/>
      <c r="G28" s="114"/>
    </row>
    <row r="29" spans="1:7" ht="18.75" customHeight="1">
      <c r="A29" s="6"/>
      <c r="B29" s="8"/>
      <c r="C29" s="6"/>
      <c r="D29" s="9"/>
      <c r="E29" s="9"/>
      <c r="F29" s="9"/>
      <c r="G29" s="13" t="s">
        <v>104</v>
      </c>
    </row>
    <row r="30" spans="1:7" ht="36" customHeight="1">
      <c r="A30" s="111" t="s">
        <v>31</v>
      </c>
      <c r="B30" s="126" t="s">
        <v>12</v>
      </c>
      <c r="C30" s="127" t="s">
        <v>115</v>
      </c>
      <c r="D30" s="122" t="s">
        <v>24</v>
      </c>
      <c r="E30" s="123"/>
      <c r="F30" s="123"/>
      <c r="G30" s="124"/>
    </row>
    <row r="31" spans="1:7" ht="55.5" customHeight="1">
      <c r="A31" s="111"/>
      <c r="B31" s="126"/>
      <c r="C31" s="128"/>
      <c r="D31" s="25" t="s">
        <v>25</v>
      </c>
      <c r="E31" s="25" t="s">
        <v>26</v>
      </c>
      <c r="F31" s="25" t="s">
        <v>27</v>
      </c>
      <c r="G31" s="25" t="s">
        <v>18</v>
      </c>
    </row>
    <row r="32" spans="1:7" ht="24.75" customHeight="1">
      <c r="A32" s="26">
        <v>1</v>
      </c>
      <c r="B32" s="27">
        <v>2</v>
      </c>
      <c r="C32" s="27">
        <v>3</v>
      </c>
      <c r="D32" s="27">
        <v>4</v>
      </c>
      <c r="E32" s="27">
        <v>6</v>
      </c>
      <c r="F32" s="27">
        <v>7</v>
      </c>
      <c r="G32" s="28">
        <v>8</v>
      </c>
    </row>
    <row r="33" spans="1:7" ht="39" customHeight="1">
      <c r="A33" s="29" t="s">
        <v>48</v>
      </c>
      <c r="B33" s="27"/>
      <c r="C33" s="30">
        <v>1875414.16</v>
      </c>
      <c r="D33" s="30">
        <v>1875414.16</v>
      </c>
      <c r="E33" s="30">
        <v>1928880.16</v>
      </c>
      <c r="F33" s="31">
        <v>1606832.81</v>
      </c>
      <c r="G33" s="31">
        <v>1083252.81</v>
      </c>
    </row>
    <row r="34" spans="1:7" ht="32.25" customHeight="1">
      <c r="A34" s="120" t="s">
        <v>37</v>
      </c>
      <c r="B34" s="120"/>
      <c r="C34" s="120"/>
      <c r="D34" s="120"/>
      <c r="E34" s="120"/>
      <c r="F34" s="120"/>
      <c r="G34" s="121"/>
    </row>
    <row r="35" spans="1:7" s="2" customFormat="1" ht="35.25" customHeight="1">
      <c r="A35" s="125" t="s">
        <v>45</v>
      </c>
      <c r="B35" s="125"/>
      <c r="C35" s="125"/>
      <c r="D35" s="125"/>
      <c r="E35" s="125"/>
      <c r="F35" s="125"/>
      <c r="G35" s="125"/>
    </row>
    <row r="36" spans="1:7" s="2" customFormat="1" ht="47.25" customHeight="1">
      <c r="A36" s="14" t="s">
        <v>89</v>
      </c>
      <c r="B36" s="16">
        <v>100</v>
      </c>
      <c r="C36" s="17">
        <f>C37</f>
        <v>132570269.31999999</v>
      </c>
      <c r="D36" s="32">
        <f>D37</f>
        <v>32361000</v>
      </c>
      <c r="E36" s="33">
        <f>E37</f>
        <v>32362000</v>
      </c>
      <c r="F36" s="33">
        <f>F37</f>
        <v>32361000</v>
      </c>
      <c r="G36" s="33">
        <f>G37</f>
        <v>35486269.32</v>
      </c>
    </row>
    <row r="37" spans="1:7" s="2" customFormat="1" ht="33" customHeight="1">
      <c r="A37" s="34" t="s">
        <v>90</v>
      </c>
      <c r="B37" s="35">
        <v>101</v>
      </c>
      <c r="C37" s="36">
        <f>D37+E37+F37+G37</f>
        <v>132570269.31999999</v>
      </c>
      <c r="D37" s="21">
        <v>32361000</v>
      </c>
      <c r="E37" s="21">
        <v>32362000</v>
      </c>
      <c r="F37" s="21">
        <v>32361000</v>
      </c>
      <c r="G37" s="21">
        <v>35486269.32</v>
      </c>
    </row>
    <row r="38" spans="1:7" s="2" customFormat="1" ht="22.8">
      <c r="A38" s="37" t="s">
        <v>91</v>
      </c>
      <c r="B38" s="16">
        <v>110</v>
      </c>
      <c r="C38" s="38">
        <f>D38+E38+F38+G38</f>
        <v>18218130</v>
      </c>
      <c r="D38" s="39">
        <f>D39+D40</f>
        <v>5540084</v>
      </c>
      <c r="E38" s="39">
        <f>E39+E40</f>
        <v>3582196</v>
      </c>
      <c r="F38" s="39">
        <f>F39+F40</f>
        <v>3176121</v>
      </c>
      <c r="G38" s="39">
        <f>G39+G40</f>
        <v>5919729</v>
      </c>
    </row>
    <row r="39" spans="1:7" s="2" customFormat="1" ht="24" customHeight="1">
      <c r="A39" s="15" t="s">
        <v>92</v>
      </c>
      <c r="B39" s="35">
        <v>111</v>
      </c>
      <c r="C39" s="20">
        <f>D39+E39+F39+G39</f>
        <v>15983130</v>
      </c>
      <c r="D39" s="21">
        <v>5235224</v>
      </c>
      <c r="E39" s="21">
        <v>2845530</v>
      </c>
      <c r="F39" s="21">
        <v>2615530</v>
      </c>
      <c r="G39" s="21">
        <v>5286846</v>
      </c>
    </row>
    <row r="40" spans="1:7" s="2" customFormat="1" ht="35.25" customHeight="1">
      <c r="A40" s="15" t="s">
        <v>102</v>
      </c>
      <c r="B40" s="40">
        <v>112</v>
      </c>
      <c r="C40" s="20">
        <f>D40+E40+F40+G40</f>
        <v>2235000</v>
      </c>
      <c r="D40" s="21">
        <v>304860</v>
      </c>
      <c r="E40" s="21">
        <v>736666</v>
      </c>
      <c r="F40" s="21">
        <v>560591</v>
      </c>
      <c r="G40" s="21">
        <v>632883</v>
      </c>
    </row>
    <row r="41" spans="1:7" s="2" customFormat="1" ht="22.8">
      <c r="A41" s="14" t="s">
        <v>76</v>
      </c>
      <c r="B41" s="16">
        <v>130</v>
      </c>
      <c r="C41" s="17">
        <f t="shared" ref="C41:C46" si="0">D41+E41+F41+G41</f>
        <v>7128447.1500000004</v>
      </c>
      <c r="D41" s="18">
        <f>D42+D43+D44+D45+D46+D47+D48</f>
        <v>1222117</v>
      </c>
      <c r="E41" s="18">
        <f t="shared" ref="E41:G41" si="1">E42+E43+E44+E45+E46+E47+E48</f>
        <v>1240510</v>
      </c>
      <c r="F41" s="18">
        <f t="shared" si="1"/>
        <v>1579120</v>
      </c>
      <c r="G41" s="18">
        <f t="shared" si="1"/>
        <v>3086700.15</v>
      </c>
    </row>
    <row r="42" spans="1:7" s="2" customFormat="1" ht="22.5" customHeight="1">
      <c r="A42" s="15" t="s">
        <v>94</v>
      </c>
      <c r="B42" s="19">
        <v>131</v>
      </c>
      <c r="C42" s="20">
        <f t="shared" si="0"/>
        <v>255929</v>
      </c>
      <c r="D42" s="21">
        <v>40500</v>
      </c>
      <c r="E42" s="21">
        <v>40500</v>
      </c>
      <c r="F42" s="21">
        <v>40500</v>
      </c>
      <c r="G42" s="21">
        <v>134429</v>
      </c>
    </row>
    <row r="43" spans="1:7" s="2" customFormat="1" ht="22.5" customHeight="1">
      <c r="A43" s="15" t="s">
        <v>93</v>
      </c>
      <c r="B43" s="19">
        <v>132</v>
      </c>
      <c r="C43" s="20">
        <f t="shared" si="0"/>
        <v>4285282</v>
      </c>
      <c r="D43" s="21">
        <v>500000</v>
      </c>
      <c r="E43" s="21">
        <v>640000</v>
      </c>
      <c r="F43" s="21">
        <v>1000000</v>
      </c>
      <c r="G43" s="21">
        <v>2145282</v>
      </c>
    </row>
    <row r="44" spans="1:7" s="2" customFormat="1" ht="24" customHeight="1">
      <c r="A44" s="15" t="s">
        <v>107</v>
      </c>
      <c r="B44" s="19">
        <v>133</v>
      </c>
      <c r="C44" s="20">
        <f t="shared" si="0"/>
        <v>45354</v>
      </c>
      <c r="D44" s="22"/>
      <c r="E44" s="22"/>
      <c r="F44" s="22"/>
      <c r="G44" s="21">
        <v>45354</v>
      </c>
    </row>
    <row r="45" spans="1:7" s="2" customFormat="1" ht="29.25" customHeight="1">
      <c r="A45" s="15" t="s">
        <v>108</v>
      </c>
      <c r="B45" s="19">
        <v>134</v>
      </c>
      <c r="C45" s="20">
        <f t="shared" si="0"/>
        <v>415193</v>
      </c>
      <c r="D45" s="21">
        <v>281617</v>
      </c>
      <c r="E45" s="21">
        <v>160010</v>
      </c>
      <c r="F45" s="21">
        <v>153620</v>
      </c>
      <c r="G45" s="21">
        <v>-180054</v>
      </c>
    </row>
    <row r="46" spans="1:7" s="2" customFormat="1" ht="45" customHeight="1">
      <c r="A46" s="15" t="s">
        <v>109</v>
      </c>
      <c r="B46" s="19">
        <v>135</v>
      </c>
      <c r="C46" s="20">
        <f t="shared" si="0"/>
        <v>797507.15</v>
      </c>
      <c r="D46" s="21">
        <v>45000</v>
      </c>
      <c r="E46" s="21">
        <v>35000</v>
      </c>
      <c r="F46" s="21">
        <v>30000</v>
      </c>
      <c r="G46" s="21">
        <v>687507.15</v>
      </c>
    </row>
    <row r="47" spans="1:7" s="2" customFormat="1" ht="46.5" customHeight="1">
      <c r="A47" s="15" t="s">
        <v>110</v>
      </c>
      <c r="B47" s="19">
        <v>136</v>
      </c>
      <c r="C47" s="20">
        <f>D47+E47+F47+G47</f>
        <v>206212</v>
      </c>
      <c r="D47" s="21">
        <v>80000</v>
      </c>
      <c r="E47" s="21">
        <v>90000</v>
      </c>
      <c r="F47" s="21">
        <v>80000</v>
      </c>
      <c r="G47" s="21">
        <v>-43788</v>
      </c>
    </row>
    <row r="48" spans="1:7" s="2" customFormat="1" ht="23.25" customHeight="1">
      <c r="A48" s="15" t="s">
        <v>111</v>
      </c>
      <c r="B48" s="19">
        <v>137</v>
      </c>
      <c r="C48" s="20">
        <f>D48+E48+F48+G48</f>
        <v>1122970</v>
      </c>
      <c r="D48" s="21">
        <v>275000</v>
      </c>
      <c r="E48" s="21">
        <v>275000</v>
      </c>
      <c r="F48" s="21">
        <v>275000</v>
      </c>
      <c r="G48" s="21">
        <v>297970</v>
      </c>
    </row>
    <row r="49" spans="1:7" s="2" customFormat="1" ht="28.5" customHeight="1">
      <c r="A49" s="14" t="s">
        <v>105</v>
      </c>
      <c r="B49" s="23"/>
      <c r="C49" s="24">
        <f>C36+C38+C41</f>
        <v>157916846.47</v>
      </c>
      <c r="D49" s="24">
        <f>D36+D38+D41</f>
        <v>39123201</v>
      </c>
      <c r="E49" s="24">
        <f t="shared" ref="E49:G49" si="2">E36+E38+E41</f>
        <v>37184706</v>
      </c>
      <c r="F49" s="24">
        <f t="shared" si="2"/>
        <v>37116241</v>
      </c>
      <c r="G49" s="24">
        <f t="shared" si="2"/>
        <v>44492698.469999999</v>
      </c>
    </row>
    <row r="50" spans="1:7" ht="21.75" customHeight="1">
      <c r="A50" s="119" t="s">
        <v>79</v>
      </c>
      <c r="B50" s="120"/>
      <c r="C50" s="120"/>
      <c r="D50" s="120"/>
      <c r="E50" s="120"/>
      <c r="F50" s="120"/>
      <c r="G50" s="121"/>
    </row>
    <row r="51" spans="1:7" ht="23.25" customHeight="1">
      <c r="A51" s="34" t="s">
        <v>61</v>
      </c>
      <c r="B51" s="26">
        <v>200</v>
      </c>
      <c r="C51" s="41">
        <f t="shared" ref="C51:C56" si="3">D51+E51+F51+G51</f>
        <v>90745804</v>
      </c>
      <c r="D51" s="21">
        <v>22943569</v>
      </c>
      <c r="E51" s="21">
        <v>22943569</v>
      </c>
      <c r="F51" s="21">
        <v>22943567</v>
      </c>
      <c r="G51" s="21">
        <v>21915099</v>
      </c>
    </row>
    <row r="52" spans="1:7" ht="25.5" customHeight="1">
      <c r="A52" s="34" t="s">
        <v>62</v>
      </c>
      <c r="B52" s="26">
        <v>210</v>
      </c>
      <c r="C52" s="41">
        <f t="shared" si="3"/>
        <v>19964090</v>
      </c>
      <c r="D52" s="21">
        <v>5047588</v>
      </c>
      <c r="E52" s="21">
        <v>5047588</v>
      </c>
      <c r="F52" s="21">
        <v>5047588</v>
      </c>
      <c r="G52" s="21">
        <v>4821326</v>
      </c>
    </row>
    <row r="53" spans="1:7" ht="22.5" customHeight="1">
      <c r="A53" s="34" t="s">
        <v>63</v>
      </c>
      <c r="B53" s="26">
        <v>220</v>
      </c>
      <c r="C53" s="41">
        <f t="shared" si="3"/>
        <v>4087292.65</v>
      </c>
      <c r="D53" s="21">
        <v>860490</v>
      </c>
      <c r="E53" s="21">
        <v>875520</v>
      </c>
      <c r="F53" s="21">
        <v>1050505</v>
      </c>
      <c r="G53" s="21">
        <v>1300777.6499999999</v>
      </c>
    </row>
    <row r="54" spans="1:7" ht="24.75" customHeight="1">
      <c r="A54" s="34" t="s">
        <v>64</v>
      </c>
      <c r="B54" s="26">
        <v>230</v>
      </c>
      <c r="C54" s="41">
        <f t="shared" si="3"/>
        <v>16796809</v>
      </c>
      <c r="D54" s="21">
        <v>3775000</v>
      </c>
      <c r="E54" s="21">
        <v>3625000</v>
      </c>
      <c r="F54" s="21">
        <v>3625000</v>
      </c>
      <c r="G54" s="21">
        <v>5771809</v>
      </c>
    </row>
    <row r="55" spans="1:7" ht="27.75" customHeight="1">
      <c r="A55" s="34" t="s">
        <v>65</v>
      </c>
      <c r="B55" s="26">
        <v>240</v>
      </c>
      <c r="C55" s="41">
        <f t="shared" si="3"/>
        <v>3450300</v>
      </c>
      <c r="D55" s="21">
        <v>862576</v>
      </c>
      <c r="E55" s="21">
        <v>862575</v>
      </c>
      <c r="F55" s="21">
        <v>862575</v>
      </c>
      <c r="G55" s="21">
        <v>862574</v>
      </c>
    </row>
    <row r="56" spans="1:7" ht="25.5" customHeight="1">
      <c r="A56" s="34" t="s">
        <v>66</v>
      </c>
      <c r="B56" s="26">
        <v>250</v>
      </c>
      <c r="C56" s="41">
        <f t="shared" si="3"/>
        <v>2361542</v>
      </c>
      <c r="D56" s="21">
        <v>457862</v>
      </c>
      <c r="E56" s="21">
        <v>628634</v>
      </c>
      <c r="F56" s="21">
        <v>673573</v>
      </c>
      <c r="G56" s="21">
        <v>601473</v>
      </c>
    </row>
    <row r="57" spans="1:7" ht="22.8">
      <c r="A57" s="34" t="s">
        <v>67</v>
      </c>
      <c r="B57" s="26">
        <v>260</v>
      </c>
      <c r="C57" s="41">
        <f t="shared" ref="C57:C62" si="4">D57+E57+F57+G57</f>
        <v>10000</v>
      </c>
      <c r="D57" s="21">
        <v>13710</v>
      </c>
      <c r="E57" s="21">
        <v>13710</v>
      </c>
      <c r="F57" s="21">
        <v>13710</v>
      </c>
      <c r="G57" s="21">
        <v>-31130</v>
      </c>
    </row>
    <row r="58" spans="1:7" ht="24.75" customHeight="1">
      <c r="A58" s="34" t="s">
        <v>73</v>
      </c>
      <c r="B58" s="26">
        <v>270</v>
      </c>
      <c r="C58" s="41">
        <f>D58+E58+F58+G58</f>
        <v>17195830</v>
      </c>
      <c r="D58" s="41">
        <f>D59+D60+D61+D62</f>
        <v>5235224</v>
      </c>
      <c r="E58" s="41">
        <f>E59+E60+E61+E62</f>
        <v>2845530</v>
      </c>
      <c r="F58" s="41">
        <f>F59+F60+F61+F62</f>
        <v>2615530</v>
      </c>
      <c r="G58" s="41">
        <f>G59+G60+G61+G62</f>
        <v>6499546</v>
      </c>
    </row>
    <row r="59" spans="1:7" ht="26.25" customHeight="1">
      <c r="A59" s="15" t="s">
        <v>68</v>
      </c>
      <c r="B59" s="42">
        <v>271</v>
      </c>
      <c r="C59" s="43">
        <f t="shared" si="4"/>
        <v>3985600</v>
      </c>
      <c r="D59" s="44">
        <v>2450000</v>
      </c>
      <c r="E59" s="44">
        <v>300000</v>
      </c>
      <c r="F59" s="22">
        <v>0</v>
      </c>
      <c r="G59" s="44">
        <v>1235600</v>
      </c>
    </row>
    <row r="60" spans="1:7" ht="24.75" customHeight="1">
      <c r="A60" s="15" t="s">
        <v>69</v>
      </c>
      <c r="B60" s="42">
        <v>272</v>
      </c>
      <c r="C60" s="45">
        <f t="shared" si="4"/>
        <v>461680</v>
      </c>
      <c r="D60" s="44">
        <v>104526</v>
      </c>
      <c r="E60" s="44">
        <v>104530</v>
      </c>
      <c r="F60" s="44">
        <v>104530</v>
      </c>
      <c r="G60" s="44">
        <v>148094</v>
      </c>
    </row>
    <row r="61" spans="1:7" ht="22.8">
      <c r="A61" s="15" t="s">
        <v>70</v>
      </c>
      <c r="B61" s="42">
        <v>273</v>
      </c>
      <c r="C61" s="43">
        <f t="shared" si="4"/>
        <v>11707930</v>
      </c>
      <c r="D61" s="44">
        <v>2500000</v>
      </c>
      <c r="E61" s="44">
        <v>2260000</v>
      </c>
      <c r="F61" s="44">
        <v>1930000</v>
      </c>
      <c r="G61" s="44">
        <v>5017930</v>
      </c>
    </row>
    <row r="62" spans="1:7" ht="23.25" customHeight="1">
      <c r="A62" s="15" t="s">
        <v>71</v>
      </c>
      <c r="B62" s="42">
        <v>275</v>
      </c>
      <c r="C62" s="43">
        <f t="shared" si="4"/>
        <v>1040620</v>
      </c>
      <c r="D62" s="44">
        <v>180698</v>
      </c>
      <c r="E62" s="44">
        <v>181000</v>
      </c>
      <c r="F62" s="44">
        <v>581000</v>
      </c>
      <c r="G62" s="44">
        <v>97922</v>
      </c>
    </row>
    <row r="63" spans="1:7" ht="47.25" customHeight="1">
      <c r="A63" s="48" t="s">
        <v>72</v>
      </c>
      <c r="B63" s="47">
        <v>280</v>
      </c>
      <c r="C63" s="18"/>
      <c r="D63" s="49"/>
      <c r="E63" s="49"/>
      <c r="F63" s="49"/>
      <c r="G63" s="49"/>
    </row>
    <row r="64" spans="1:7" ht="27.75" customHeight="1">
      <c r="A64" s="48" t="s">
        <v>74</v>
      </c>
      <c r="B64" s="47">
        <v>290</v>
      </c>
      <c r="C64" s="50">
        <f>D64+E64+F64+G64</f>
        <v>506860</v>
      </c>
      <c r="D64" s="21">
        <v>181020</v>
      </c>
      <c r="E64" s="21">
        <v>181000</v>
      </c>
      <c r="F64" s="21">
        <v>181000</v>
      </c>
      <c r="G64" s="21">
        <v>-36160</v>
      </c>
    </row>
    <row r="65" spans="1:7" ht="27.75" customHeight="1">
      <c r="A65" s="48" t="s">
        <v>75</v>
      </c>
      <c r="B65" s="47">
        <v>300</v>
      </c>
      <c r="C65" s="49">
        <f>C67</f>
        <v>524390.63</v>
      </c>
      <c r="D65" s="49">
        <f t="shared" ref="D65:G65" si="5">D67</f>
        <v>50000</v>
      </c>
      <c r="E65" s="49">
        <f t="shared" si="5"/>
        <v>100000</v>
      </c>
      <c r="F65" s="49">
        <f t="shared" si="5"/>
        <v>100000</v>
      </c>
      <c r="G65" s="49">
        <f t="shared" si="5"/>
        <v>274390.63</v>
      </c>
    </row>
    <row r="66" spans="1:7" ht="27.75" customHeight="1">
      <c r="A66" s="48" t="s">
        <v>43</v>
      </c>
      <c r="B66" s="47">
        <v>310</v>
      </c>
      <c r="C66" s="17"/>
      <c r="D66" s="49"/>
      <c r="E66" s="49"/>
      <c r="F66" s="49"/>
      <c r="G66" s="49"/>
    </row>
    <row r="67" spans="1:7" ht="28.5" customHeight="1">
      <c r="A67" s="48" t="s">
        <v>88</v>
      </c>
      <c r="B67" s="47">
        <v>320</v>
      </c>
      <c r="C67" s="49">
        <f>C68+C69</f>
        <v>524390.63</v>
      </c>
      <c r="D67" s="49">
        <f t="shared" ref="D67:F67" si="6">D68+D70</f>
        <v>50000</v>
      </c>
      <c r="E67" s="49">
        <f t="shared" si="6"/>
        <v>100000</v>
      </c>
      <c r="F67" s="49">
        <f t="shared" si="6"/>
        <v>100000</v>
      </c>
      <c r="G67" s="49">
        <f>G68+G69</f>
        <v>274390.63</v>
      </c>
    </row>
    <row r="68" spans="1:7" ht="29.25" customHeight="1">
      <c r="A68" s="22" t="s">
        <v>106</v>
      </c>
      <c r="B68" s="47">
        <v>321</v>
      </c>
      <c r="C68" s="51">
        <f>D68+E68+F68+G68</f>
        <v>497855</v>
      </c>
      <c r="D68" s="21">
        <v>50000</v>
      </c>
      <c r="E68" s="21">
        <v>100000</v>
      </c>
      <c r="F68" s="21">
        <v>100000</v>
      </c>
      <c r="G68" s="21">
        <v>247855</v>
      </c>
    </row>
    <row r="69" spans="1:7" ht="29.25" customHeight="1">
      <c r="A69" s="22" t="s">
        <v>116</v>
      </c>
      <c r="B69" s="47">
        <v>322</v>
      </c>
      <c r="C69" s="52">
        <f>D69+E69+F69+G69</f>
        <v>26535.63</v>
      </c>
      <c r="D69" s="53"/>
      <c r="E69" s="53"/>
      <c r="F69" s="53"/>
      <c r="G69" s="21">
        <v>26535.63</v>
      </c>
    </row>
    <row r="70" spans="1:7" ht="44.25" customHeight="1">
      <c r="A70" s="46" t="s">
        <v>103</v>
      </c>
      <c r="B70" s="28">
        <v>323</v>
      </c>
      <c r="C70" s="52"/>
      <c r="D70" s="54"/>
      <c r="E70" s="53"/>
      <c r="F70" s="53"/>
      <c r="G70" s="21"/>
    </row>
    <row r="71" spans="1:7" ht="26.25" customHeight="1">
      <c r="A71" s="48" t="s">
        <v>117</v>
      </c>
      <c r="B71" s="47">
        <v>330</v>
      </c>
      <c r="C71" s="17">
        <f>C51+C52+C53+C54+C55+C56+C57+C58+C65+C64</f>
        <v>155642918.28</v>
      </c>
      <c r="D71" s="17">
        <f>D51+D52+D53+D54+D55+D56+D57+D58+D65+D64</f>
        <v>39427039</v>
      </c>
      <c r="E71" s="17">
        <f>E51+E52+E53+E54+E55+E56+E57+E58+E65+E64</f>
        <v>37123126</v>
      </c>
      <c r="F71" s="17">
        <f>F51+F52+F53+F54+F55+F56+F57+F58+F65+F64</f>
        <v>37113048</v>
      </c>
      <c r="G71" s="17">
        <f>G51+G52+G53+G54+G55+G56+G57+G58+G65+G64</f>
        <v>41979705.280000001</v>
      </c>
    </row>
    <row r="72" spans="1:7" ht="7.5" customHeight="1">
      <c r="A72" s="129"/>
      <c r="B72" s="130"/>
      <c r="C72" s="130"/>
      <c r="D72" s="130"/>
      <c r="E72" s="130"/>
      <c r="F72" s="130"/>
      <c r="G72" s="131"/>
    </row>
    <row r="73" spans="1:7" ht="24.75" customHeight="1">
      <c r="A73" s="48" t="s">
        <v>77</v>
      </c>
      <c r="B73" s="47">
        <v>400</v>
      </c>
      <c r="C73" s="55">
        <f>C53+C54+C55</f>
        <v>24334401.649999999</v>
      </c>
      <c r="D73" s="55">
        <f>D53+D54+D55</f>
        <v>5498066</v>
      </c>
      <c r="E73" s="55">
        <f>E53+E54+E55</f>
        <v>5363095</v>
      </c>
      <c r="F73" s="55">
        <f>F53+F54+F55</f>
        <v>5538080</v>
      </c>
      <c r="G73" s="55">
        <f>G53+G54+G55</f>
        <v>7935160.6500000004</v>
      </c>
    </row>
    <row r="74" spans="1:7" ht="27" customHeight="1">
      <c r="A74" s="48" t="s">
        <v>78</v>
      </c>
      <c r="B74" s="47">
        <v>410</v>
      </c>
      <c r="C74" s="55">
        <f t="shared" ref="C74:G75" si="7">C51</f>
        <v>90745804</v>
      </c>
      <c r="D74" s="55">
        <f t="shared" si="7"/>
        <v>22943569</v>
      </c>
      <c r="E74" s="55">
        <f t="shared" si="7"/>
        <v>22943569</v>
      </c>
      <c r="F74" s="55">
        <f>F51</f>
        <v>22943567</v>
      </c>
      <c r="G74" s="55">
        <f t="shared" si="7"/>
        <v>21915099</v>
      </c>
    </row>
    <row r="75" spans="1:7" ht="25.5" customHeight="1">
      <c r="A75" s="48" t="s">
        <v>80</v>
      </c>
      <c r="B75" s="47">
        <v>420</v>
      </c>
      <c r="C75" s="55">
        <f t="shared" si="7"/>
        <v>19964090</v>
      </c>
      <c r="D75" s="55">
        <f t="shared" si="7"/>
        <v>5047588</v>
      </c>
      <c r="E75" s="55">
        <f t="shared" si="7"/>
        <v>5047588</v>
      </c>
      <c r="F75" s="55">
        <f t="shared" si="7"/>
        <v>5047588</v>
      </c>
      <c r="G75" s="55">
        <f t="shared" si="7"/>
        <v>4821326</v>
      </c>
    </row>
    <row r="76" spans="1:7" ht="23.25" customHeight="1">
      <c r="A76" s="48" t="s">
        <v>43</v>
      </c>
      <c r="B76" s="47">
        <v>430</v>
      </c>
      <c r="C76" s="56">
        <f>SUM(D76:G76)</f>
        <v>0</v>
      </c>
      <c r="D76" s="55"/>
      <c r="E76" s="55"/>
      <c r="F76" s="55"/>
      <c r="G76" s="55"/>
    </row>
    <row r="77" spans="1:7" ht="28.5" customHeight="1">
      <c r="A77" s="48" t="s">
        <v>81</v>
      </c>
      <c r="B77" s="47">
        <v>440</v>
      </c>
      <c r="C77" s="55">
        <f>C56+C57+C58+C64+C65</f>
        <v>20598622.629999999</v>
      </c>
      <c r="D77" s="55">
        <f>D56+D57+D58+D64+D65</f>
        <v>5937816</v>
      </c>
      <c r="E77" s="55">
        <f>E56+E57+E58+E64+E65</f>
        <v>3768874</v>
      </c>
      <c r="F77" s="55">
        <f>F56+F57+F58+F64+F65</f>
        <v>3583813</v>
      </c>
      <c r="G77" s="55">
        <f>G56+G57+G58+G64+G65</f>
        <v>7308119.6299999999</v>
      </c>
    </row>
    <row r="78" spans="1:7" ht="29.25" customHeight="1">
      <c r="A78" s="48" t="s">
        <v>82</v>
      </c>
      <c r="B78" s="47">
        <v>450</v>
      </c>
      <c r="C78" s="56">
        <f>SUM(C73:C77)</f>
        <v>155642918.28</v>
      </c>
      <c r="D78" s="56">
        <f>SUM(D73:D77)</f>
        <v>39427039</v>
      </c>
      <c r="E78" s="56">
        <f t="shared" ref="E78:G78" si="8">SUM(E73:E77)</f>
        <v>37123126</v>
      </c>
      <c r="F78" s="56">
        <f t="shared" si="8"/>
        <v>37113048</v>
      </c>
      <c r="G78" s="56">
        <f t="shared" si="8"/>
        <v>41979705.280000001</v>
      </c>
    </row>
    <row r="79" spans="1:7" ht="20.100000000000001" customHeight="1">
      <c r="A79" s="129" t="s">
        <v>47</v>
      </c>
      <c r="B79" s="130"/>
      <c r="C79" s="130"/>
      <c r="D79" s="130"/>
      <c r="E79" s="130"/>
      <c r="F79" s="130"/>
      <c r="G79" s="131"/>
    </row>
    <row r="80" spans="1:7" ht="22.5" customHeight="1">
      <c r="A80" s="37" t="s">
        <v>52</v>
      </c>
      <c r="B80" s="47">
        <v>500</v>
      </c>
      <c r="C80" s="17">
        <f>D80+E80+F80+G80</f>
        <v>1094700</v>
      </c>
      <c r="D80" s="17">
        <f>D81</f>
        <v>532350</v>
      </c>
      <c r="E80" s="17">
        <f>E81</f>
        <v>562350</v>
      </c>
      <c r="F80" s="17">
        <f>F81</f>
        <v>0</v>
      </c>
      <c r="G80" s="17">
        <f>SUM(G81)</f>
        <v>0</v>
      </c>
    </row>
    <row r="81" spans="1:7" ht="50.25" customHeight="1">
      <c r="A81" s="48" t="s">
        <v>46</v>
      </c>
      <c r="B81" s="72">
        <v>501</v>
      </c>
      <c r="C81" s="49">
        <f>D81+E81+F81+G81</f>
        <v>1094700</v>
      </c>
      <c r="D81" s="21">
        <v>532350</v>
      </c>
      <c r="E81" s="21">
        <v>562350</v>
      </c>
      <c r="F81" s="73"/>
      <c r="G81" s="73"/>
    </row>
    <row r="82" spans="1:7" ht="26.25" customHeight="1">
      <c r="A82" s="37" t="s">
        <v>44</v>
      </c>
      <c r="B82" s="74">
        <v>510</v>
      </c>
      <c r="C82" s="17">
        <f>D82+E82+F82+G82</f>
        <v>1724796.35</v>
      </c>
      <c r="D82" s="17">
        <f>D84+D88</f>
        <v>175046</v>
      </c>
      <c r="E82" s="17">
        <f>E84+E88+E87</f>
        <v>945977.35</v>
      </c>
      <c r="F82" s="17">
        <f>F84+D87+F88</f>
        <v>526773</v>
      </c>
      <c r="G82" s="17">
        <f>SUM(G83:G88)</f>
        <v>77000</v>
      </c>
    </row>
    <row r="83" spans="1:7" ht="21.75" customHeight="1">
      <c r="A83" s="48" t="s">
        <v>0</v>
      </c>
      <c r="B83" s="75">
        <v>511</v>
      </c>
      <c r="C83" s="17"/>
      <c r="D83" s="49"/>
      <c r="E83" s="49"/>
      <c r="F83" s="49"/>
      <c r="G83" s="49"/>
    </row>
    <row r="84" spans="1:7" ht="22.5" customHeight="1">
      <c r="A84" s="48" t="s">
        <v>1</v>
      </c>
      <c r="B84" s="76">
        <v>512</v>
      </c>
      <c r="C84" s="49">
        <f>D84+E84+F84+G84</f>
        <v>630096.35</v>
      </c>
      <c r="D84" s="21">
        <v>37000</v>
      </c>
      <c r="E84" s="21">
        <v>383627.35</v>
      </c>
      <c r="F84" s="97">
        <v>132469</v>
      </c>
      <c r="G84" s="77">
        <v>77000</v>
      </c>
    </row>
    <row r="85" spans="1:7" ht="25.5" customHeight="1">
      <c r="A85" s="48" t="s">
        <v>16</v>
      </c>
      <c r="B85" s="75">
        <v>513</v>
      </c>
      <c r="C85" s="17"/>
      <c r="D85" s="49"/>
      <c r="E85" s="49"/>
      <c r="F85" s="49"/>
      <c r="G85" s="49"/>
    </row>
    <row r="86" spans="1:7" ht="27.75" customHeight="1">
      <c r="A86" s="48" t="s">
        <v>2</v>
      </c>
      <c r="B86" s="76">
        <v>514</v>
      </c>
      <c r="C86" s="49"/>
      <c r="D86" s="49"/>
      <c r="E86" s="49"/>
      <c r="F86" s="49"/>
      <c r="G86" s="49"/>
    </row>
    <row r="87" spans="1:7" ht="45.75" customHeight="1">
      <c r="A87" s="48" t="s">
        <v>17</v>
      </c>
      <c r="B87" s="75">
        <v>515</v>
      </c>
      <c r="C87" s="49">
        <f>D87+E87</f>
        <v>818654</v>
      </c>
      <c r="D87" s="21">
        <v>394304</v>
      </c>
      <c r="E87" s="21">
        <v>424350</v>
      </c>
      <c r="F87" s="49"/>
      <c r="G87" s="49"/>
    </row>
    <row r="88" spans="1:7" ht="26.25" customHeight="1">
      <c r="A88" s="48" t="s">
        <v>32</v>
      </c>
      <c r="B88" s="72">
        <v>516</v>
      </c>
      <c r="C88" s="49">
        <f>E88+F88+G88+D88</f>
        <v>276046</v>
      </c>
      <c r="D88" s="21">
        <v>138046</v>
      </c>
      <c r="E88" s="21">
        <v>138000</v>
      </c>
      <c r="F88" s="77"/>
      <c r="G88" s="77"/>
    </row>
    <row r="89" spans="1:7" ht="25.5" customHeight="1">
      <c r="A89" s="129" t="s">
        <v>51</v>
      </c>
      <c r="B89" s="130"/>
      <c r="C89" s="130"/>
      <c r="D89" s="130"/>
      <c r="E89" s="130"/>
      <c r="F89" s="130"/>
      <c r="G89" s="131"/>
    </row>
    <row r="90" spans="1:7" ht="25.5" customHeight="1">
      <c r="A90" s="48" t="s">
        <v>53</v>
      </c>
      <c r="B90" s="47">
        <v>600</v>
      </c>
      <c r="C90" s="78">
        <f t="shared" ref="C90:C98" si="9">SUM(D90:G90)</f>
        <v>0</v>
      </c>
      <c r="D90" s="78">
        <f>SUM(D91:D94)</f>
        <v>0</v>
      </c>
      <c r="E90" s="78">
        <f>SUM(E91:E94)</f>
        <v>0</v>
      </c>
      <c r="F90" s="78">
        <f>SUM(F91:F94)</f>
        <v>0</v>
      </c>
      <c r="G90" s="78">
        <f>SUM(G91:G94)</f>
        <v>0</v>
      </c>
    </row>
    <row r="91" spans="1:7" ht="20.100000000000001" customHeight="1">
      <c r="A91" s="46" t="s">
        <v>54</v>
      </c>
      <c r="B91" s="72">
        <v>601</v>
      </c>
      <c r="C91" s="79">
        <f t="shared" si="9"/>
        <v>0</v>
      </c>
      <c r="D91" s="79"/>
      <c r="E91" s="79"/>
      <c r="F91" s="79"/>
      <c r="G91" s="79"/>
    </row>
    <row r="92" spans="1:7" ht="20.100000000000001" customHeight="1">
      <c r="A92" s="46" t="s">
        <v>55</v>
      </c>
      <c r="B92" s="72">
        <v>602</v>
      </c>
      <c r="C92" s="79">
        <f t="shared" si="9"/>
        <v>0</v>
      </c>
      <c r="D92" s="79"/>
      <c r="E92" s="79"/>
      <c r="F92" s="79"/>
      <c r="G92" s="79"/>
    </row>
    <row r="93" spans="1:7" ht="20.100000000000001" customHeight="1">
      <c r="A93" s="46" t="s">
        <v>56</v>
      </c>
      <c r="B93" s="72">
        <v>603</v>
      </c>
      <c r="C93" s="79">
        <f t="shared" si="9"/>
        <v>0</v>
      </c>
      <c r="D93" s="79"/>
      <c r="E93" s="79"/>
      <c r="F93" s="79"/>
      <c r="G93" s="79"/>
    </row>
    <row r="94" spans="1:7" ht="20.100000000000001" customHeight="1">
      <c r="A94" s="48" t="s">
        <v>57</v>
      </c>
      <c r="B94" s="47">
        <v>610</v>
      </c>
      <c r="C94" s="79">
        <f t="shared" si="9"/>
        <v>0</v>
      </c>
      <c r="D94" s="79"/>
      <c r="E94" s="79"/>
      <c r="F94" s="79"/>
      <c r="G94" s="79"/>
    </row>
    <row r="95" spans="1:7" ht="24.75" customHeight="1">
      <c r="A95" s="48" t="s">
        <v>58</v>
      </c>
      <c r="B95" s="47">
        <v>620</v>
      </c>
      <c r="C95" s="78">
        <f t="shared" si="9"/>
        <v>0</v>
      </c>
      <c r="D95" s="78">
        <f>SUM(D96:D99)</f>
        <v>0</v>
      </c>
      <c r="E95" s="78">
        <f>SUM(E96:E99)</f>
        <v>0</v>
      </c>
      <c r="F95" s="78">
        <f>SUM(F96:F99)</f>
        <v>0</v>
      </c>
      <c r="G95" s="78">
        <f>SUM(G96:G99)</f>
        <v>0</v>
      </c>
    </row>
    <row r="96" spans="1:7" ht="22.8">
      <c r="A96" s="46" t="s">
        <v>54</v>
      </c>
      <c r="B96" s="72">
        <v>621</v>
      </c>
      <c r="C96" s="79">
        <f t="shared" si="9"/>
        <v>0</v>
      </c>
      <c r="D96" s="79"/>
      <c r="E96" s="79"/>
      <c r="F96" s="79"/>
      <c r="G96" s="79"/>
    </row>
    <row r="97" spans="1:7" ht="22.8">
      <c r="A97" s="46" t="s">
        <v>55</v>
      </c>
      <c r="B97" s="72">
        <v>622</v>
      </c>
      <c r="C97" s="79">
        <f t="shared" si="9"/>
        <v>0</v>
      </c>
      <c r="D97" s="79"/>
      <c r="E97" s="79"/>
      <c r="F97" s="79"/>
      <c r="G97" s="79"/>
    </row>
    <row r="98" spans="1:7" ht="21.75" customHeight="1">
      <c r="A98" s="46" t="s">
        <v>56</v>
      </c>
      <c r="B98" s="72">
        <v>623</v>
      </c>
      <c r="C98" s="79">
        <f t="shared" si="9"/>
        <v>0</v>
      </c>
      <c r="D98" s="79"/>
      <c r="E98" s="79"/>
      <c r="F98" s="79"/>
      <c r="G98" s="79"/>
    </row>
    <row r="99" spans="1:7" ht="27.75" customHeight="1">
      <c r="A99" s="48" t="s">
        <v>33</v>
      </c>
      <c r="B99" s="47">
        <v>630</v>
      </c>
      <c r="C99" s="79">
        <f>SUM(D99:G99)</f>
        <v>0</v>
      </c>
      <c r="D99" s="79"/>
      <c r="E99" s="79"/>
      <c r="F99" s="79"/>
      <c r="G99" s="79"/>
    </row>
    <row r="100" spans="1:7" ht="24.75" customHeight="1">
      <c r="A100" s="37" t="s">
        <v>13</v>
      </c>
      <c r="B100" s="80">
        <v>700</v>
      </c>
      <c r="C100" s="17">
        <f>C49+C80</f>
        <v>159011546.47</v>
      </c>
      <c r="D100" s="17">
        <f>D49+D80</f>
        <v>39655551</v>
      </c>
      <c r="E100" s="17">
        <f>E49+E80</f>
        <v>37747056</v>
      </c>
      <c r="F100" s="17">
        <f>F49+F80</f>
        <v>37116241</v>
      </c>
      <c r="G100" s="17">
        <f>G49+G80</f>
        <v>44492698.469999999</v>
      </c>
    </row>
    <row r="101" spans="1:7" ht="28.5" customHeight="1">
      <c r="A101" s="37" t="s">
        <v>20</v>
      </c>
      <c r="B101" s="80">
        <v>800</v>
      </c>
      <c r="C101" s="17">
        <f>C71+C82</f>
        <v>157367714.63</v>
      </c>
      <c r="D101" s="17">
        <f>D71+D82</f>
        <v>39602085</v>
      </c>
      <c r="E101" s="17">
        <f t="shared" ref="E101:G101" si="10">E71+E82</f>
        <v>38069103.350000001</v>
      </c>
      <c r="F101" s="17">
        <f t="shared" si="10"/>
        <v>37639821</v>
      </c>
      <c r="G101" s="17">
        <f t="shared" si="10"/>
        <v>42056705.280000001</v>
      </c>
    </row>
    <row r="102" spans="1:7" ht="24.75" customHeight="1">
      <c r="A102" s="81" t="s">
        <v>48</v>
      </c>
      <c r="B102" s="82">
        <v>850</v>
      </c>
      <c r="C102" s="83">
        <f>C33+C100-C101</f>
        <v>3519246</v>
      </c>
      <c r="D102" s="83">
        <f>D33+D100-D101</f>
        <v>1928880.1599999964</v>
      </c>
      <c r="E102" s="83">
        <f>E33+E100-E101</f>
        <v>1606832.8099999949</v>
      </c>
      <c r="F102" s="83">
        <f>F33+F100-F101</f>
        <v>1083252.8100000024</v>
      </c>
      <c r="G102" s="83">
        <f>G33+G100-G101</f>
        <v>3519246</v>
      </c>
    </row>
    <row r="103" spans="1:7" ht="26.25" customHeight="1">
      <c r="A103" s="129" t="s">
        <v>49</v>
      </c>
      <c r="B103" s="130"/>
      <c r="C103" s="84"/>
      <c r="D103" s="84"/>
      <c r="E103" s="85"/>
      <c r="F103" s="86"/>
      <c r="G103" s="86"/>
    </row>
    <row r="104" spans="1:7" ht="25.5" customHeight="1">
      <c r="A104" s="48" t="s">
        <v>59</v>
      </c>
      <c r="B104" s="87">
        <v>900</v>
      </c>
      <c r="C104" s="49">
        <v>553.25</v>
      </c>
      <c r="D104" s="88"/>
      <c r="E104" s="88"/>
      <c r="F104" s="88"/>
      <c r="G104" s="88"/>
    </row>
    <row r="105" spans="1:7" ht="25.5" customHeight="1">
      <c r="A105" s="48" t="s">
        <v>83</v>
      </c>
      <c r="B105" s="87">
        <v>910</v>
      </c>
      <c r="C105" s="49">
        <v>95470509.359999999</v>
      </c>
      <c r="D105" s="79"/>
      <c r="E105" s="79"/>
      <c r="F105" s="79"/>
      <c r="G105" s="79"/>
    </row>
    <row r="106" spans="1:7" ht="24.75" customHeight="1">
      <c r="A106" s="48" t="s">
        <v>50</v>
      </c>
      <c r="B106" s="87">
        <v>920</v>
      </c>
      <c r="C106" s="79"/>
      <c r="D106" s="79"/>
      <c r="E106" s="79"/>
      <c r="F106" s="79"/>
      <c r="G106" s="79"/>
    </row>
    <row r="107" spans="1:7" ht="25.5" customHeight="1">
      <c r="A107" s="48" t="s">
        <v>60</v>
      </c>
      <c r="B107" s="87">
        <v>930</v>
      </c>
      <c r="C107" s="79"/>
      <c r="D107" s="79"/>
      <c r="E107" s="79"/>
      <c r="F107" s="79"/>
      <c r="G107" s="79"/>
    </row>
    <row r="108" spans="1:7" ht="22.5" customHeight="1">
      <c r="A108" s="48" t="s">
        <v>84</v>
      </c>
      <c r="B108" s="87">
        <v>940</v>
      </c>
      <c r="C108" s="79"/>
      <c r="D108" s="79"/>
      <c r="E108" s="79"/>
      <c r="F108" s="79"/>
      <c r="G108" s="79"/>
    </row>
    <row r="109" spans="1:7" ht="24.75" customHeight="1">
      <c r="A109" s="48" t="s">
        <v>85</v>
      </c>
      <c r="B109" s="87">
        <v>950</v>
      </c>
      <c r="C109" s="79"/>
      <c r="D109" s="89"/>
      <c r="E109" s="89"/>
      <c r="F109" s="89"/>
      <c r="G109" s="89"/>
    </row>
    <row r="110" spans="1:7" ht="19.5" customHeight="1">
      <c r="A110" s="90"/>
      <c r="B110" s="91"/>
      <c r="C110" s="92"/>
      <c r="D110" s="93"/>
      <c r="E110" s="93"/>
      <c r="F110" s="93"/>
      <c r="G110" s="93"/>
    </row>
    <row r="111" spans="1:7" ht="21" customHeight="1">
      <c r="A111" s="90"/>
      <c r="B111" s="28"/>
      <c r="C111" s="93"/>
      <c r="D111" s="57"/>
      <c r="E111" s="57"/>
      <c r="F111" s="57"/>
      <c r="G111" s="57"/>
    </row>
    <row r="112" spans="1:7" ht="19.5" customHeight="1">
      <c r="A112" s="96" t="s">
        <v>122</v>
      </c>
      <c r="B112" s="91"/>
      <c r="C112" s="94"/>
      <c r="D112" s="99"/>
      <c r="E112" s="101"/>
      <c r="F112" s="101"/>
      <c r="G112" s="101"/>
    </row>
    <row r="113" spans="1:7" ht="20.100000000000001" customHeight="1">
      <c r="A113" s="64" t="s">
        <v>120</v>
      </c>
      <c r="B113" s="57"/>
      <c r="C113" s="64"/>
      <c r="D113" s="100"/>
      <c r="E113" s="101" t="s">
        <v>121</v>
      </c>
      <c r="F113" s="101"/>
      <c r="G113" s="101"/>
    </row>
    <row r="114" spans="1:7" ht="20.100000000000001" customHeight="1">
      <c r="A114" s="4"/>
      <c r="C114" s="12"/>
      <c r="D114" s="5"/>
      <c r="E114" s="5"/>
      <c r="F114" s="5"/>
      <c r="G114" s="5"/>
    </row>
    <row r="115" spans="1:7">
      <c r="A115" s="4"/>
      <c r="C115" s="12"/>
      <c r="D115" s="5"/>
      <c r="E115" s="5"/>
      <c r="F115" s="5"/>
      <c r="G115" s="5"/>
    </row>
    <row r="116" spans="1:7">
      <c r="A116" s="7"/>
      <c r="C116" s="11"/>
    </row>
    <row r="117" spans="1:7">
      <c r="A117" s="7"/>
    </row>
    <row r="118" spans="1:7">
      <c r="A118" s="7"/>
    </row>
    <row r="119" spans="1:7">
      <c r="A119" s="7"/>
    </row>
    <row r="120" spans="1:7">
      <c r="A120" s="7"/>
    </row>
    <row r="121" spans="1:7">
      <c r="A121" s="7"/>
    </row>
    <row r="122" spans="1:7">
      <c r="A122" s="7"/>
    </row>
    <row r="123" spans="1:7">
      <c r="A123" s="7"/>
    </row>
    <row r="124" spans="1:7">
      <c r="A124" s="7"/>
    </row>
    <row r="125" spans="1:7">
      <c r="A125" s="7"/>
    </row>
    <row r="126" spans="1:7">
      <c r="A126" s="7"/>
    </row>
    <row r="127" spans="1:7">
      <c r="A127" s="7"/>
    </row>
    <row r="128" spans="1:7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</sheetData>
  <mergeCells count="36">
    <mergeCell ref="A72:G72"/>
    <mergeCell ref="E113:G113"/>
    <mergeCell ref="E112:G112"/>
    <mergeCell ref="A103:B103"/>
    <mergeCell ref="A89:G89"/>
    <mergeCell ref="A79:G79"/>
    <mergeCell ref="A50:G50"/>
    <mergeCell ref="D30:G30"/>
    <mergeCell ref="A35:G35"/>
    <mergeCell ref="A30:A31"/>
    <mergeCell ref="A34:G34"/>
    <mergeCell ref="B30:B31"/>
    <mergeCell ref="C30:C31"/>
    <mergeCell ref="A28:G28"/>
    <mergeCell ref="B24:D24"/>
    <mergeCell ref="B19:E19"/>
    <mergeCell ref="B21:C21"/>
    <mergeCell ref="B23:C23"/>
    <mergeCell ref="B25:C25"/>
    <mergeCell ref="D22:F22"/>
    <mergeCell ref="B26:G26"/>
    <mergeCell ref="B14:C14"/>
    <mergeCell ref="B15:E15"/>
    <mergeCell ref="B16:C16"/>
    <mergeCell ref="B22:C22"/>
    <mergeCell ref="B20:C20"/>
    <mergeCell ref="D21:F21"/>
    <mergeCell ref="B17:C17"/>
    <mergeCell ref="F14:G14"/>
    <mergeCell ref="B18:E18"/>
    <mergeCell ref="F5:G5"/>
    <mergeCell ref="F4:G4"/>
    <mergeCell ref="F3:G3"/>
    <mergeCell ref="F2:G2"/>
    <mergeCell ref="F11:G11"/>
    <mergeCell ref="E6:G6"/>
  </mergeCells>
  <phoneticPr fontId="3" type="noConversion"/>
  <pageMargins left="0.98425196850393704" right="0.27559055118110237" top="0.98425196850393704" bottom="0.19685039370078741" header="0.39370078740157483" footer="0.19685039370078741"/>
  <pageSetup paperSize="9" scale="45" orientation="landscape" r:id="rId1"/>
  <headerFooter alignWithMargins="0"/>
  <rowBreaks count="2" manualBreakCount="2">
    <brk id="40" max="8" man="1"/>
    <brk id="7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I. Фін план</vt:lpstr>
      <vt:lpstr>'I. Фін план'!Заголовки_для_печати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user</cp:lastModifiedBy>
  <cp:lastPrinted>2026-10-12T06:30:23Z</cp:lastPrinted>
  <dcterms:created xsi:type="dcterms:W3CDTF">2003-03-13T16:00:22Z</dcterms:created>
  <dcterms:modified xsi:type="dcterms:W3CDTF">2026-10-12T13:18:53Z</dcterms:modified>
</cp:coreProperties>
</file>